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12BE0C94-7D0D-4E77-ACE8-B9D8F0DCFEE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4" sheetId="7" r:id="rId1"/>
    <sheet name="5" sheetId="10" r:id="rId2"/>
    <sheet name="6" sheetId="9" r:id="rId3"/>
  </sheets>
  <definedNames>
    <definedName name="_xlnm.Print_Titles" localSheetId="0">'4'!$8:$9</definedName>
    <definedName name="_xlnm.Print_Titles" localSheetId="1">'5'!$9:$10</definedName>
    <definedName name="_xlnm.Print_Titles" localSheetId="2">'6'!$8:$9</definedName>
    <definedName name="_xlnm.Print_Area" localSheetId="0">'4'!$A$1:$K$25</definedName>
    <definedName name="_xlnm.Print_Area" localSheetId="1">'5'!$A$1:$P$62</definedName>
    <definedName name="_xlnm.Print_Area" localSheetId="2">'6'!$A$1:$G$64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4" i="7" l="1"/>
  <c r="J14" i="7"/>
  <c r="K11" i="7"/>
  <c r="J11" i="7"/>
  <c r="K24" i="7"/>
  <c r="J24" i="7"/>
  <c r="F19" i="9"/>
  <c r="E18" i="9"/>
  <c r="E19" i="9"/>
  <c r="F18" i="9"/>
  <c r="E17" i="9"/>
  <c r="E15" i="9"/>
  <c r="F14" i="9"/>
  <c r="E14" i="9"/>
  <c r="F30" i="9"/>
  <c r="F29" i="9" s="1"/>
  <c r="E30" i="9"/>
  <c r="E29" i="9" s="1"/>
  <c r="G36" i="9"/>
  <c r="G34" i="9"/>
  <c r="G35" i="9"/>
  <c r="L30" i="10"/>
  <c r="M30" i="10"/>
  <c r="M29" i="10" s="1"/>
  <c r="N30" i="10"/>
  <c r="P44" i="10"/>
  <c r="O44" i="10"/>
  <c r="O43" i="10"/>
  <c r="P43" i="10"/>
  <c r="G28" i="9"/>
  <c r="F21" i="9"/>
  <c r="F20" i="9" s="1"/>
  <c r="E21" i="9"/>
  <c r="E20" i="9" s="1"/>
  <c r="G26" i="9"/>
  <c r="G27" i="9"/>
  <c r="P26" i="10"/>
  <c r="O26" i="10"/>
  <c r="M15" i="10"/>
  <c r="M14" i="10" s="1"/>
  <c r="N15" i="10"/>
  <c r="N14" i="10" s="1"/>
  <c r="L15" i="10"/>
  <c r="L14" i="10" s="1"/>
  <c r="P20" i="10"/>
  <c r="O20" i="10"/>
  <c r="M21" i="10"/>
  <c r="N21" i="10"/>
  <c r="P21" i="10" s="1"/>
  <c r="L21" i="10"/>
  <c r="M17" i="10"/>
  <c r="M16" i="10" s="1"/>
  <c r="N17" i="10"/>
  <c r="N16" i="10" s="1"/>
  <c r="L17" i="10"/>
  <c r="L16" i="10" s="1"/>
  <c r="O21" i="10"/>
  <c r="M31" i="10"/>
  <c r="N31" i="10"/>
  <c r="L31" i="10"/>
  <c r="M59" i="10"/>
  <c r="N59" i="10"/>
  <c r="N58" i="10" s="1"/>
  <c r="L59" i="10"/>
  <c r="L58" i="10" s="1"/>
  <c r="P38" i="10"/>
  <c r="O38" i="10"/>
  <c r="P39" i="10"/>
  <c r="O39" i="10"/>
  <c r="O40" i="10"/>
  <c r="O41" i="10"/>
  <c r="O42" i="10"/>
  <c r="O45" i="10"/>
  <c r="P45" i="10"/>
  <c r="P32" i="10"/>
  <c r="P33" i="10"/>
  <c r="O32" i="10"/>
  <c r="O33" i="10"/>
  <c r="O28" i="10"/>
  <c r="P28" i="10"/>
  <c r="F38" i="9"/>
  <c r="E38" i="9"/>
  <c r="O31" i="10" l="1"/>
  <c r="P31" i="10"/>
  <c r="P30" i="10"/>
  <c r="O30" i="10"/>
  <c r="N29" i="10"/>
  <c r="P29" i="10" s="1"/>
  <c r="P14" i="10"/>
  <c r="P15" i="10"/>
  <c r="O15" i="10"/>
  <c r="O14" i="10"/>
  <c r="O59" i="10"/>
  <c r="P59" i="10"/>
  <c r="M58" i="10"/>
  <c r="O58" i="10"/>
  <c r="F39" i="9"/>
  <c r="G39" i="9" s="1"/>
  <c r="E39" i="9"/>
  <c r="P58" i="10" l="1"/>
  <c r="L47" i="10"/>
  <c r="L46" i="10" s="1"/>
  <c r="L29" i="10"/>
  <c r="O29" i="10" s="1"/>
  <c r="O25" i="10"/>
  <c r="M47" i="10"/>
  <c r="M46" i="10" s="1"/>
  <c r="K18" i="7"/>
  <c r="K19" i="7"/>
  <c r="K20" i="7"/>
  <c r="K21" i="7"/>
  <c r="K22" i="7"/>
  <c r="K17" i="7"/>
  <c r="J18" i="7"/>
  <c r="J19" i="7"/>
  <c r="J20" i="7"/>
  <c r="J21" i="7"/>
  <c r="J22" i="7"/>
  <c r="J17" i="7"/>
  <c r="K15" i="7"/>
  <c r="J15" i="7"/>
  <c r="K12" i="7"/>
  <c r="J12" i="7"/>
  <c r="G23" i="9"/>
  <c r="G24" i="9"/>
  <c r="G25" i="9"/>
  <c r="G32" i="9"/>
  <c r="G33" i="9"/>
  <c r="G37" i="9"/>
  <c r="G41" i="9"/>
  <c r="G38" i="9" s="1"/>
  <c r="G59" i="9"/>
  <c r="F15" i="9"/>
  <c r="E16" i="9"/>
  <c r="F16" i="9"/>
  <c r="F17" i="9"/>
  <c r="G17" i="9" s="1"/>
  <c r="G19" i="9"/>
  <c r="F47" i="9"/>
  <c r="E57" i="9"/>
  <c r="E56" i="9" s="1"/>
  <c r="F57" i="9"/>
  <c r="F56" i="9" s="1"/>
  <c r="P34" i="10"/>
  <c r="P35" i="10"/>
  <c r="P40" i="10"/>
  <c r="P41" i="10"/>
  <c r="P42" i="10"/>
  <c r="O34" i="10"/>
  <c r="O35" i="10"/>
  <c r="O48" i="10"/>
  <c r="O50" i="10"/>
  <c r="O52" i="10"/>
  <c r="P60" i="10"/>
  <c r="P61" i="10"/>
  <c r="P62" i="10"/>
  <c r="O60" i="10"/>
  <c r="O61" i="10"/>
  <c r="O62" i="10"/>
  <c r="P52" i="10"/>
  <c r="N53" i="10"/>
  <c r="M53" i="10"/>
  <c r="P48" i="10"/>
  <c r="P50" i="10"/>
  <c r="P18" i="10"/>
  <c r="O18" i="10"/>
  <c r="P22" i="10"/>
  <c r="P23" i="10"/>
  <c r="P24" i="10"/>
  <c r="P25" i="10"/>
  <c r="P27" i="10"/>
  <c r="O22" i="10"/>
  <c r="O23" i="10"/>
  <c r="O24" i="10"/>
  <c r="O27" i="10"/>
  <c r="P19" i="10"/>
  <c r="O19" i="10"/>
  <c r="N47" i="10"/>
  <c r="N46" i="10" s="1"/>
  <c r="L53" i="10"/>
  <c r="N49" i="10"/>
  <c r="M49" i="10"/>
  <c r="L49" i="10"/>
  <c r="L36" i="10"/>
  <c r="M36" i="10" s="1"/>
  <c r="N36" i="10" s="1"/>
  <c r="F12" i="9" l="1"/>
  <c r="F11" i="9"/>
  <c r="E11" i="9"/>
  <c r="E12" i="9"/>
  <c r="M13" i="10"/>
  <c r="M12" i="10" s="1"/>
  <c r="G16" i="9"/>
  <c r="G15" i="9"/>
  <c r="P36" i="10"/>
  <c r="O36" i="10"/>
  <c r="N13" i="10"/>
  <c r="N12" i="10" s="1"/>
  <c r="G14" i="9"/>
  <c r="L13" i="10"/>
  <c r="L12" i="10" s="1"/>
  <c r="P49" i="10"/>
  <c r="G56" i="9"/>
  <c r="O46" i="10"/>
  <c r="G29" i="9"/>
  <c r="G20" i="9"/>
  <c r="G57" i="9"/>
  <c r="G30" i="9"/>
  <c r="G21" i="9"/>
  <c r="G11" i="9"/>
  <c r="E47" i="9"/>
  <c r="O49" i="10"/>
  <c r="O47" i="10"/>
  <c r="O17" i="10"/>
  <c r="P17" i="10"/>
  <c r="P47" i="10"/>
  <c r="P46" i="10" s="1"/>
  <c r="G12" i="9" l="1"/>
  <c r="O16" i="10"/>
  <c r="P16" i="10"/>
  <c r="O12" i="10" l="1"/>
  <c r="O13" i="10"/>
  <c r="P13" i="10"/>
  <c r="P12" i="1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J60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b/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<sst xmlns="http://schemas.openxmlformats.org/spreadsheetml/2006/main" count="577" uniqueCount="194">
  <si>
    <t>Код аналитической программной классификации</t>
  </si>
  <si>
    <t>Пп</t>
  </si>
  <si>
    <t>ОМ</t>
  </si>
  <si>
    <t>М</t>
  </si>
  <si>
    <t>01</t>
  </si>
  <si>
    <t>02</t>
  </si>
  <si>
    <t>Наименование показателя</t>
  </si>
  <si>
    <t xml:space="preserve">Единица измерения </t>
  </si>
  <si>
    <t>тыс. руб.</t>
  </si>
  <si>
    <t>03</t>
  </si>
  <si>
    <t>04</t>
  </si>
  <si>
    <t>Всего</t>
  </si>
  <si>
    <t>Приложение 5</t>
  </si>
  <si>
    <t>к муниципальной программе</t>
  </si>
  <si>
    <t>Наименование муниципальной программы, подпрограммы, основного мероприятия, мероприятия</t>
  </si>
  <si>
    <t>МП</t>
  </si>
  <si>
    <t>Расходы бюджета муниципального образования, тыс. рублей</t>
  </si>
  <si>
    <t>Наименование муниципальной программы, подпрограммы</t>
  </si>
  <si>
    <t>Наименование муниципальной услуги (работы)</t>
  </si>
  <si>
    <t>субвенции из бюджета Удмуртской Республики</t>
  </si>
  <si>
    <t>в том числе:</t>
  </si>
  <si>
    <t>субсидии из бюджета Удмуртской Республики</t>
  </si>
  <si>
    <t>3</t>
  </si>
  <si>
    <t>4</t>
  </si>
  <si>
    <t>Развитие дошкольного образования</t>
  </si>
  <si>
    <t>5</t>
  </si>
  <si>
    <t>Развитие общего образования</t>
  </si>
  <si>
    <t>Развитие дополнительного образования детей</t>
  </si>
  <si>
    <t>Реализация молодежной политики</t>
  </si>
  <si>
    <t>05</t>
  </si>
  <si>
    <t>07</t>
  </si>
  <si>
    <t>09</t>
  </si>
  <si>
    <t>10</t>
  </si>
  <si>
    <t>чел.</t>
  </si>
  <si>
    <t>600</t>
  </si>
  <si>
    <t>923</t>
  </si>
  <si>
    <t>иные межбюджетные трансферты из бюджета Удмуртской Республики</t>
  </si>
  <si>
    <t>Предоставление общедоступного и бесплатного дошкольного, начального общего, основного общего, среднего (полного) общего образования по основным общеобразовательным программам в специальных (коррекционных) образовательных учреждениях для обучающихся, воспитанников с отклонениями в развитии (выполнение переданных государственных полномочий Удмуртской Республики)</t>
  </si>
  <si>
    <t>0420433</t>
  </si>
  <si>
    <t xml:space="preserve">100, 200, 300, 800 </t>
  </si>
  <si>
    <t>Материальная поддержка семей с детьми дошкольного возраста</t>
  </si>
  <si>
    <t>Уплата налога на имущество организаций</t>
  </si>
  <si>
    <t>9</t>
  </si>
  <si>
    <t>ед.</t>
  </si>
  <si>
    <t xml:space="preserve">собственные средства </t>
  </si>
  <si>
    <t>собственные средства</t>
  </si>
  <si>
    <t>Реализация дополнительных образовательных программ (ДДТ)</t>
  </si>
  <si>
    <t>0110205470</t>
  </si>
  <si>
    <t>Уплата налога на имущество организации</t>
  </si>
  <si>
    <t>Выплаты компенсации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</si>
  <si>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612</t>
  </si>
  <si>
    <t>0120166770</t>
  </si>
  <si>
    <t>Мероприятия, направленные на обеспечение безопасности условий обучения детей в муниципальных общеобразовательных торганизациях (ВЦП "Безопасность образовательного учреждения")</t>
  </si>
  <si>
    <t>Оказание муниципальных услуг по проведению мероприятий для детей, подростков и молодежи</t>
  </si>
  <si>
    <t>Организация и проведение мероприятий в рамках подпрограммы "Реализация молодежной политики на 2015-2020 годы"</t>
  </si>
  <si>
    <t>00</t>
  </si>
  <si>
    <t>474</t>
  </si>
  <si>
    <t>473</t>
  </si>
  <si>
    <t>Реализация молодежной политики Кизнерского района</t>
  </si>
  <si>
    <t>Отдел по делам молодежи</t>
  </si>
  <si>
    <t>Управление образования Администрации МО "Кизнерский район"</t>
  </si>
  <si>
    <t xml:space="preserve">бюджет МО "Кизнерский район" </t>
  </si>
  <si>
    <t>2</t>
  </si>
  <si>
    <t>Наименование меры                                        государственного регулирования</t>
  </si>
  <si>
    <t>Показатель применения меры</t>
  </si>
  <si>
    <t>1</t>
  </si>
  <si>
    <t>Код бюджетной классификации</t>
  </si>
  <si>
    <t>ГРБС</t>
  </si>
  <si>
    <t>Рз</t>
  </si>
  <si>
    <t>Пр</t>
  </si>
  <si>
    <t>ЦС</t>
  </si>
  <si>
    <t>ВР</t>
  </si>
  <si>
    <t>Источник финансирования</t>
  </si>
  <si>
    <t>иные источники</t>
  </si>
  <si>
    <t>Обеспечение деятельности подведомственных учреждений за счет средств бюджета Управления образования Администрации МО "Кизнерский район"</t>
  </si>
  <si>
    <t>Управление системой образования Управления образования Администрации МО "Кизнерский район"</t>
  </si>
  <si>
    <t>Ответственный исполнитель, соисполнители</t>
  </si>
  <si>
    <t>Подготовка и переподготовка кадров для муниципальных общеобразовательных учреждений</t>
  </si>
  <si>
    <t>Организация обучения по программам дополнительного образования детей физкультурно-спортивной направленности</t>
  </si>
  <si>
    <t>4239980</t>
  </si>
  <si>
    <t>Организационно-методическое и информационное обеспечение деятельности образовательных и научных учреждений</t>
  </si>
  <si>
    <t>Организация детского и школьного питания</t>
  </si>
  <si>
    <t>"Развитие образования и воспитания"</t>
  </si>
  <si>
    <t>0120104310</t>
  </si>
  <si>
    <t>0110901820</t>
  </si>
  <si>
    <t>План на отчетный период</t>
  </si>
  <si>
    <t>Кассовое исполнение на 31 декабря</t>
  </si>
  <si>
    <t>к плану на отчетный</t>
  </si>
  <si>
    <t>к плану на отчетный период</t>
  </si>
  <si>
    <t>0140361750</t>
  </si>
  <si>
    <t>Отношение фактических расходов к оценке расходов, %</t>
  </si>
  <si>
    <t>План на отчетный год</t>
  </si>
  <si>
    <t xml:space="preserve">Факт по состоянию на конец отчетного периода </t>
  </si>
  <si>
    <t xml:space="preserve">% исполнения  к плану на отчетный год </t>
  </si>
  <si>
    <t xml:space="preserve">% исполнения к плану на отчетный год </t>
  </si>
  <si>
    <t xml:space="preserve">Форма №4         Отчет о выполнении сводных показателей муниципальных заданий на оказание муниципальных услуг (выполнение работ) </t>
  </si>
  <si>
    <t xml:space="preserve">
 </t>
  </si>
  <si>
    <t>"Развитие образования и воспитания" на 2020-2024 годы</t>
  </si>
  <si>
    <t>0110300000</t>
  </si>
  <si>
    <t>0120109090</t>
  </si>
  <si>
    <t>0120153030</t>
  </si>
  <si>
    <t>Фактические расходы на 31.12.2022года</t>
  </si>
  <si>
    <t>Управления образования Администрации муниципального образования"Муниципальный округ Кизнерский район"</t>
  </si>
  <si>
    <t>на 2020-2025 годы</t>
  </si>
  <si>
    <t>Уточненный план на 2022 год</t>
  </si>
  <si>
    <t>Управление образования Администрации муниципального образования "Муниципальный округ Кизнерский район"</t>
  </si>
  <si>
    <t>Кассовые расходы, %</t>
  </si>
  <si>
    <t>Предоставление дошкольного образования</t>
  </si>
  <si>
    <t>Субвенции на финансовое обеспечение 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</si>
  <si>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подведомственных учреждений за счет средств бюджета Управления образования Администрации МО "Муниципальный округ Кизнерский район УР"</t>
  </si>
  <si>
    <t>Расходы по предоставлению мер социальной поддержки по освобождению от родительской платы за содержание ребенка в муниципальных образовательных учреждениях, реализующих основную образовательную программу дошкольного образования, родителей детей с ограниченными возможностями здоровья, детей с туберкулезной интоксикацией, а также родителей, если оба или один из них являются инвалидами первой или второй группы и не имеют других доходов, кроме пенсии</t>
  </si>
  <si>
    <t>Расходы по присмотру и уходу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находящихся на территории УР, реализующих образовательную программу</t>
  </si>
  <si>
    <t>Строительство, капитальный ремонт и реконструкция муниципальных дошкольных образовательных учреждений Управления образования Администрации МО "Муниципальный округ Кизнерский район УР"</t>
  </si>
  <si>
    <t>13</t>
  </si>
  <si>
    <t>Создание дополнительных мест для детей в возрасте от 1,5 до 3 лет в образовательных организациях, осуществляющих деятельность по образовательным прграммам дошкольного образования</t>
  </si>
  <si>
    <t>Предоставление общего образования</t>
  </si>
  <si>
    <t>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прграммам основного общего и среднего общего образования</t>
  </si>
  <si>
    <t>Расходы на ежемесячное денежное вознаграждение за классное руководство педпагогическим работникам государственных и муниципальных общеобразовательных организаций</t>
  </si>
  <si>
    <t>Субвенции из бюджета УР на финансовое обеспечение государственных гарантий прав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общеобразовательных учреждениях</t>
  </si>
  <si>
    <t>850</t>
  </si>
  <si>
    <t>Строительство, капитальный ремонт и реконструкция муниципальных учреждений общего образования МО "Муниципальный округ Кизнерский район УР"</t>
  </si>
  <si>
    <t>Создание в общеобразовательных организациях, расположенных в сельской местности, условий для занятий физической культуры и спортом</t>
  </si>
  <si>
    <t xml:space="preserve">Оздоровление и отдых детей. </t>
  </si>
  <si>
    <t>15</t>
  </si>
  <si>
    <t>14</t>
  </si>
  <si>
    <t>Подготовка и переподготовка кадров для муниципальных учреждений дополнительного образования</t>
  </si>
  <si>
    <t>0</t>
  </si>
  <si>
    <t>Организация временного трудоустройства подростков в летний период</t>
  </si>
  <si>
    <t>Управление системой образования Администрации МО "Муниципальный округ Кизнерский район УР"</t>
  </si>
  <si>
    <t>Реализация установленных полномочий (функций) Управлением образования Администрации МО "Муниципальный округ Кизнерский район УР", организация управления муниципальной программой "Развитие образования"</t>
  </si>
  <si>
    <t>Организационно-методическще и иформационное обеспечение деятельности образовательных учреждений</t>
  </si>
  <si>
    <t>Предоставаление мер социальной поддержки по оплате  жилых помещений и коммунальных услуг педагогическим работникам образовательных учреждений</t>
  </si>
  <si>
    <t>Управление образования Администрации муниципального образования "Муниципальный округ Кизнерский район УР"</t>
  </si>
  <si>
    <t>011266770</t>
  </si>
  <si>
    <t>0110304240</t>
  </si>
  <si>
    <t>0110304480</t>
  </si>
  <si>
    <t>0110307120        01103S7120</t>
  </si>
  <si>
    <t>Организация подготовки и повышения квалификации кадров для дошкольных образовательных учреждений</t>
  </si>
  <si>
    <t>0121505230 01215S5230</t>
  </si>
  <si>
    <t>012E250970</t>
  </si>
  <si>
    <t>012E121690</t>
  </si>
  <si>
    <t>0121462332</t>
  </si>
  <si>
    <t>474 473</t>
  </si>
  <si>
    <t>0130100000</t>
  </si>
  <si>
    <t>0130166770 0130160171 0130161300</t>
  </si>
  <si>
    <t>0121201820</t>
  </si>
  <si>
    <t>0140205230</t>
  </si>
  <si>
    <t>01401S5230</t>
  </si>
  <si>
    <t>0140000000</t>
  </si>
  <si>
    <t>0140266770</t>
  </si>
  <si>
    <t>612 111 119</t>
  </si>
  <si>
    <t>0120901820</t>
  </si>
  <si>
    <t>0140160030 01401S5230</t>
  </si>
  <si>
    <t>0110404960</t>
  </si>
  <si>
    <t>Администрация муниципального образования "Муниципальный округ Кизнерский район УР"</t>
  </si>
  <si>
    <t xml:space="preserve"> 011P222320 011P25232F 0110560140</t>
  </si>
  <si>
    <t>012 E250970 0120500820 0120560150 01205S0820</t>
  </si>
  <si>
    <t>0120404960</t>
  </si>
  <si>
    <t>612 244</t>
  </si>
  <si>
    <t>244 612</t>
  </si>
  <si>
    <t>6</t>
  </si>
  <si>
    <t>08</t>
  </si>
  <si>
    <t>Создание материально-технической базы в общеобразовательных организациях для реализации основных и дополнительных общеобразовательных программ цифрового и гуманитарного профилей</t>
  </si>
  <si>
    <t>Предоставление дополнительного образования</t>
  </si>
  <si>
    <t>Число обучающихся</t>
  </si>
  <si>
    <t>Количество  мероприятий</t>
  </si>
  <si>
    <t>611</t>
  </si>
  <si>
    <t>0110266770 0110260170  0110260171</t>
  </si>
  <si>
    <t>611 111 119 244</t>
  </si>
  <si>
    <t>0120166770 0120160171 0120160170</t>
  </si>
  <si>
    <t>611 244</t>
  </si>
  <si>
    <t>0120363200 0120306960 01203S6960 01203L3040 0120361220</t>
  </si>
  <si>
    <t>612 464 243 414</t>
  </si>
  <si>
    <t xml:space="preserve">   612 414  414</t>
  </si>
  <si>
    <t xml:space="preserve">011P252320 </t>
  </si>
  <si>
    <t xml:space="preserve">464 </t>
  </si>
  <si>
    <t>611         622</t>
  </si>
  <si>
    <t>244</t>
  </si>
  <si>
    <t>621</t>
  </si>
  <si>
    <t xml:space="preserve">    субсидии из Федерального бюджета</t>
  </si>
  <si>
    <t>Реализация основных общеобразовательных программ дошкольного образования</t>
  </si>
  <si>
    <t>Реализация основных общеобразовательных программ общего образования</t>
  </si>
  <si>
    <t>Организация обучения по программам дополнительного образования детей различной направленности (музыка, театр, хореография, изобразительное и декаративно-прикладное искусство, программы общеэстетического развития)(ДШИ)</t>
  </si>
  <si>
    <t>Организация обучения по программам дополнительногообразования детей физкультурно-спортивной направленности (ДЮСШ)</t>
  </si>
  <si>
    <t>Количество человеко-часов</t>
  </si>
  <si>
    <t>чел-часы</t>
  </si>
  <si>
    <t>Форма 1 Отчет об использовании бюджета муниципального образования "Кизнерский район" на реализацию муниципальной программы (2023год)</t>
  </si>
  <si>
    <t>Форма 2 Отчет о расходах на реализацию муниципальной программы за счет всех источников финансирования (за 2023год)</t>
  </si>
  <si>
    <t>Оценка расходов согласно муниципальной программе (2023год)</t>
  </si>
  <si>
    <t>Расходы бюджета Админитсрации Кизнерского района на оказание муниципальной услуги (выполнение работы)</t>
  </si>
  <si>
    <t>Расходы бюджета Администарции Кизнерского района на оказание муниципальной услуги (выполнение работы)</t>
  </si>
  <si>
    <t>Расходы бюджетаАдминистрации Кизнерского района на оказание муниципальной услуги (выполнение работы)</t>
  </si>
  <si>
    <t>Расходы бюджета Админитрсации Кизнерского района на оказание муниципальной услуги (выполнение работы)</t>
  </si>
  <si>
    <t>Расходы бюджета Админитсрации Кизнерского района на оказание муниципальной услуги /ИТЦ(выполнение работы)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</si>
</sst>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8.5"/>
      <name val="Times New Roman"/>
      <family val="1"/>
      <charset val="204"/>
    </font>
    <font>
      <sz val="7"/>
      <name val="Times New Roman"/>
      <family val="1"/>
      <charset val="204"/>
    </font>
    <font>
      <i/>
      <sz val="8.5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8.5"/>
      <color indexed="60"/>
      <name val="Times New Roman"/>
      <family val="1"/>
      <charset val="204"/>
    </font>
    <font>
      <sz val="11"/>
      <name val="Calibri"/>
      <family val="2"/>
      <charset val="204"/>
    </font>
    <font>
      <sz val="8.5"/>
      <name val="Calibri"/>
      <family val="2"/>
      <charset val="204"/>
    </font>
    <font>
      <sz val="7"/>
      <name val="Calibri"/>
      <family val="2"/>
      <charset val="204"/>
    </font>
    <font>
      <b/>
      <sz val="8.5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64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23"/>
      </bottom>
      <diagonal/>
    </border>
    <border>
      <left style="thin">
        <color indexed="23"/>
      </left>
      <right style="thin">
        <color indexed="64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 style="thin">
        <color indexed="23"/>
      </left>
      <right style="thin">
        <color indexed="64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23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23"/>
      </top>
      <bottom/>
      <diagonal/>
    </border>
    <border>
      <left/>
      <right/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1">
    <xf numFmtId="0" fontId="0" fillId="0" borderId="0"/>
  </cellStyleXfs>
  <cellXfs count="204">
    <xf numFmtId="0" fontId="0" fillId="0" borderId="0" xfId="0"/>
    <xf numFmtId="0" fontId="9" fillId="0" borderId="0" xfId="0" applyFont="1"/>
    <xf numFmtId="0" fontId="1" fillId="0" borderId="0" xfId="0" applyFont="1" applyFill="1" applyAlignment="1"/>
    <xf numFmtId="0" fontId="3" fillId="0" borderId="0" xfId="0" applyFont="1" applyFill="1" applyAlignment="1"/>
    <xf numFmtId="0" fontId="2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164" fontId="10" fillId="0" borderId="0" xfId="0" applyNumberFormat="1" applyFont="1"/>
    <xf numFmtId="0" fontId="9" fillId="0" borderId="0" xfId="0" applyFont="1" applyAlignment="1">
      <alignment horizontal="left" indent="5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 indent="1"/>
    </xf>
    <xf numFmtId="0" fontId="4" fillId="2" borderId="1" xfId="0" applyFont="1" applyFill="1" applyBorder="1" applyAlignment="1">
      <alignment vertical="center" wrapText="1"/>
    </xf>
    <xf numFmtId="164" fontId="0" fillId="0" borderId="0" xfId="0" applyNumberFormat="1"/>
    <xf numFmtId="49" fontId="5" fillId="0" borderId="2" xfId="0" applyNumberFormat="1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right" vertical="top" shrinkToFit="1"/>
    </xf>
    <xf numFmtId="0" fontId="4" fillId="0" borderId="2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center" wrapText="1"/>
    </xf>
    <xf numFmtId="0" fontId="0" fillId="0" borderId="0" xfId="0" applyBorder="1"/>
    <xf numFmtId="164" fontId="4" fillId="0" borderId="0" xfId="0" applyNumberFormat="1" applyFont="1" applyFill="1" applyBorder="1" applyAlignment="1">
      <alignment vertical="top" wrapText="1"/>
    </xf>
    <xf numFmtId="164" fontId="11" fillId="0" borderId="0" xfId="0" applyNumberFormat="1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horizontal="center" vertical="top"/>
    </xf>
    <xf numFmtId="164" fontId="4" fillId="0" borderId="0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top"/>
    </xf>
    <xf numFmtId="49" fontId="4" fillId="0" borderId="10" xfId="0" applyNumberFormat="1" applyFont="1" applyFill="1" applyBorder="1" applyAlignment="1">
      <alignment horizontal="center" vertical="top"/>
    </xf>
    <xf numFmtId="164" fontId="0" fillId="0" borderId="0" xfId="0" applyNumberFormat="1" applyFill="1"/>
    <xf numFmtId="0" fontId="0" fillId="0" borderId="0" xfId="0" applyFill="1"/>
    <xf numFmtId="49" fontId="4" fillId="0" borderId="5" xfId="0" applyNumberFormat="1" applyFont="1" applyFill="1" applyBorder="1" applyAlignment="1">
      <alignment horizontal="center" vertical="top"/>
    </xf>
    <xf numFmtId="0" fontId="5" fillId="0" borderId="6" xfId="0" applyFont="1" applyFill="1" applyBorder="1" applyAlignment="1">
      <alignment vertical="top" wrapText="1"/>
    </xf>
    <xf numFmtId="0" fontId="4" fillId="0" borderId="5" xfId="0" applyFont="1" applyFill="1" applyBorder="1" applyAlignment="1">
      <alignment horizontal="left" vertical="top" wrapText="1"/>
    </xf>
    <xf numFmtId="49" fontId="4" fillId="0" borderId="11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right" vertical="center" wrapText="1"/>
    </xf>
    <xf numFmtId="2" fontId="5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0" fontId="0" fillId="0" borderId="0" xfId="0" applyFill="1" applyBorder="1"/>
    <xf numFmtId="0" fontId="4" fillId="0" borderId="6" xfId="0" applyFont="1" applyFill="1" applyBorder="1" applyAlignment="1">
      <alignment horizontal="left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164" fontId="4" fillId="3" borderId="5" xfId="0" applyNumberFormat="1" applyFont="1" applyFill="1" applyBorder="1" applyAlignment="1">
      <alignment vertical="top"/>
    </xf>
    <xf numFmtId="0" fontId="0" fillId="3" borderId="0" xfId="0" applyFill="1"/>
    <xf numFmtId="164" fontId="4" fillId="3" borderId="5" xfId="0" applyNumberFormat="1" applyFont="1" applyFill="1" applyBorder="1" applyAlignment="1">
      <alignment horizontal="center" vertical="top"/>
    </xf>
    <xf numFmtId="49" fontId="4" fillId="3" borderId="15" xfId="0" applyNumberFormat="1" applyFont="1" applyFill="1" applyBorder="1" applyAlignment="1">
      <alignment horizontal="center" vertical="top"/>
    </xf>
    <xf numFmtId="0" fontId="4" fillId="3" borderId="16" xfId="0" applyFont="1" applyFill="1" applyBorder="1" applyAlignment="1">
      <alignment horizontal="center" vertical="top" wrapText="1"/>
    </xf>
    <xf numFmtId="0" fontId="13" fillId="3" borderId="1" xfId="0" applyFont="1" applyFill="1" applyBorder="1" applyAlignment="1">
      <alignment horizontal="center" vertical="top"/>
    </xf>
    <xf numFmtId="49" fontId="4" fillId="3" borderId="1" xfId="0" applyNumberFormat="1" applyFont="1" applyFill="1" applyBorder="1" applyAlignment="1">
      <alignment horizontal="center" vertical="top"/>
    </xf>
    <xf numFmtId="0" fontId="5" fillId="3" borderId="1" xfId="0" applyFont="1" applyFill="1" applyBorder="1" applyAlignment="1">
      <alignment horizontal="left" vertical="center" wrapText="1"/>
    </xf>
    <xf numFmtId="2" fontId="5" fillId="3" borderId="1" xfId="0" applyNumberFormat="1" applyFont="1" applyFill="1" applyBorder="1" applyAlignment="1">
      <alignment horizontal="right" vertical="center" wrapText="1"/>
    </xf>
    <xf numFmtId="2" fontId="5" fillId="3" borderId="1" xfId="0" applyNumberFormat="1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left" vertical="center" wrapText="1"/>
    </xf>
    <xf numFmtId="2" fontId="4" fillId="3" borderId="1" xfId="0" applyNumberFormat="1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left" vertical="center" wrapText="1" indent="1"/>
    </xf>
    <xf numFmtId="2" fontId="4" fillId="3" borderId="3" xfId="0" applyNumberFormat="1" applyFont="1" applyFill="1" applyBorder="1" applyAlignment="1">
      <alignment horizontal="right" vertical="center"/>
    </xf>
    <xf numFmtId="0" fontId="4" fillId="3" borderId="1" xfId="0" applyFont="1" applyFill="1" applyBorder="1" applyAlignment="1">
      <alignment vertical="center" wrapText="1"/>
    </xf>
    <xf numFmtId="0" fontId="12" fillId="3" borderId="0" xfId="0" applyFont="1" applyFill="1"/>
    <xf numFmtId="0" fontId="5" fillId="0" borderId="1" xfId="0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top"/>
    </xf>
    <xf numFmtId="49" fontId="13" fillId="0" borderId="1" xfId="0" applyNumberFormat="1" applyFont="1" applyFill="1" applyBorder="1" applyAlignment="1">
      <alignment horizontal="center" vertical="top"/>
    </xf>
    <xf numFmtId="49" fontId="5" fillId="0" borderId="6" xfId="0" applyNumberFormat="1" applyFont="1" applyFill="1" applyBorder="1" applyAlignment="1">
      <alignment horizontal="center" vertical="top"/>
    </xf>
    <xf numFmtId="49" fontId="4" fillId="3" borderId="3" xfId="0" applyNumberFormat="1" applyFont="1" applyFill="1" applyBorder="1" applyAlignment="1">
      <alignment horizontal="center" vertical="top"/>
    </xf>
    <xf numFmtId="0" fontId="13" fillId="3" borderId="3" xfId="0" applyFont="1" applyFill="1" applyBorder="1" applyAlignment="1">
      <alignment horizontal="center" vertical="top"/>
    </xf>
    <xf numFmtId="164" fontId="18" fillId="0" borderId="0" xfId="0" applyNumberFormat="1" applyFont="1" applyFill="1"/>
    <xf numFmtId="0" fontId="4" fillId="0" borderId="11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right" vertical="top"/>
    </xf>
    <xf numFmtId="4" fontId="4" fillId="0" borderId="1" xfId="0" applyNumberFormat="1" applyFont="1" applyFill="1" applyBorder="1" applyAlignment="1">
      <alignment horizontal="right" vertical="top"/>
    </xf>
    <xf numFmtId="4" fontId="4" fillId="0" borderId="1" xfId="0" applyNumberFormat="1" applyFont="1" applyFill="1" applyBorder="1" applyAlignment="1">
      <alignment horizontal="right" vertical="top" shrinkToFit="1"/>
    </xf>
    <xf numFmtId="2" fontId="4" fillId="0" borderId="1" xfId="0" applyNumberFormat="1" applyFont="1" applyFill="1" applyBorder="1" applyAlignment="1">
      <alignment horizontal="right" vertical="top"/>
    </xf>
    <xf numFmtId="2" fontId="4" fillId="0" borderId="1" xfId="0" applyNumberFormat="1" applyFont="1" applyFill="1" applyBorder="1" applyAlignment="1">
      <alignment horizontal="right" vertical="top" shrinkToFit="1"/>
    </xf>
    <xf numFmtId="2" fontId="4" fillId="0" borderId="9" xfId="0" applyNumberFormat="1" applyFont="1" applyFill="1" applyBorder="1" applyAlignment="1">
      <alignment horizontal="right" vertical="top"/>
    </xf>
    <xf numFmtId="2" fontId="4" fillId="0" borderId="7" xfId="0" applyNumberFormat="1" applyFont="1" applyFill="1" applyBorder="1" applyAlignment="1">
      <alignment horizontal="right" vertical="top"/>
    </xf>
    <xf numFmtId="2" fontId="5" fillId="0" borderId="6" xfId="0" applyNumberFormat="1" applyFont="1" applyFill="1" applyBorder="1" applyAlignment="1">
      <alignment horizontal="right" vertical="top"/>
    </xf>
    <xf numFmtId="2" fontId="4" fillId="0" borderId="3" xfId="0" applyNumberFormat="1" applyFont="1" applyFill="1" applyBorder="1" applyAlignment="1">
      <alignment horizontal="right" vertical="top"/>
    </xf>
    <xf numFmtId="2" fontId="5" fillId="0" borderId="3" xfId="0" applyNumberFormat="1" applyFont="1" applyFill="1" applyBorder="1" applyAlignment="1">
      <alignment horizontal="right" vertical="top"/>
    </xf>
    <xf numFmtId="2" fontId="4" fillId="0" borderId="5" xfId="0" applyNumberFormat="1" applyFont="1" applyFill="1" applyBorder="1" applyAlignment="1">
      <alignment horizontal="right" vertical="top"/>
    </xf>
    <xf numFmtId="2" fontId="0" fillId="0" borderId="0" xfId="0" applyNumberFormat="1"/>
    <xf numFmtId="4" fontId="5" fillId="0" borderId="6" xfId="0" applyNumberFormat="1" applyFont="1" applyFill="1" applyBorder="1" applyAlignment="1">
      <alignment horizontal="right" vertical="top"/>
    </xf>
    <xf numFmtId="4" fontId="4" fillId="0" borderId="3" xfId="0" applyNumberFormat="1" applyFont="1" applyFill="1" applyBorder="1" applyAlignment="1">
      <alignment horizontal="right" vertical="top"/>
    </xf>
    <xf numFmtId="4" fontId="4" fillId="0" borderId="6" xfId="0" applyNumberFormat="1" applyFont="1" applyFill="1" applyBorder="1" applyAlignment="1">
      <alignment horizontal="right" vertical="top"/>
    </xf>
    <xf numFmtId="4" fontId="4" fillId="0" borderId="10" xfId="0" applyNumberFormat="1" applyFont="1" applyFill="1" applyBorder="1" applyAlignment="1">
      <alignment horizontal="right" vertical="top"/>
    </xf>
    <xf numFmtId="4" fontId="4" fillId="0" borderId="5" xfId="0" applyNumberFormat="1" applyFont="1" applyFill="1" applyBorder="1" applyAlignment="1">
      <alignment horizontal="right" vertical="top"/>
    </xf>
    <xf numFmtId="0" fontId="1" fillId="3" borderId="0" xfId="0" applyFont="1" applyFill="1" applyAlignment="1"/>
    <xf numFmtId="0" fontId="9" fillId="3" borderId="0" xfId="0" applyFont="1" applyFill="1"/>
    <xf numFmtId="0" fontId="2" fillId="3" borderId="0" xfId="0" applyFont="1" applyFill="1" applyAlignment="1">
      <alignment horizontal="center"/>
    </xf>
    <xf numFmtId="0" fontId="4" fillId="3" borderId="7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4" fontId="5" fillId="3" borderId="4" xfId="0" applyNumberFormat="1" applyFont="1" applyFill="1" applyBorder="1" applyAlignment="1">
      <alignment horizontal="right" vertical="top"/>
    </xf>
    <xf numFmtId="4" fontId="4" fillId="3" borderId="1" xfId="0" applyNumberFormat="1" applyFont="1" applyFill="1" applyBorder="1" applyAlignment="1">
      <alignment horizontal="right" vertical="top"/>
    </xf>
    <xf numFmtId="4" fontId="4" fillId="3" borderId="1" xfId="0" applyNumberFormat="1" applyFont="1" applyFill="1" applyBorder="1" applyAlignment="1">
      <alignment horizontal="right" vertical="top" shrinkToFit="1"/>
    </xf>
    <xf numFmtId="4" fontId="4" fillId="3" borderId="3" xfId="0" applyNumberFormat="1" applyFont="1" applyFill="1" applyBorder="1" applyAlignment="1">
      <alignment horizontal="right" vertical="top"/>
    </xf>
    <xf numFmtId="4" fontId="5" fillId="3" borderId="3" xfId="0" applyNumberFormat="1" applyFont="1" applyFill="1" applyBorder="1" applyAlignment="1">
      <alignment horizontal="right" vertical="top"/>
    </xf>
    <xf numFmtId="4" fontId="4" fillId="3" borderId="7" xfId="0" applyNumberFormat="1" applyFont="1" applyFill="1" applyBorder="1" applyAlignment="1">
      <alignment horizontal="right" vertical="top"/>
    </xf>
    <xf numFmtId="2" fontId="5" fillId="3" borderId="6" xfId="0" applyNumberFormat="1" applyFont="1" applyFill="1" applyBorder="1" applyAlignment="1">
      <alignment horizontal="right" vertical="top"/>
    </xf>
    <xf numFmtId="2" fontId="4" fillId="3" borderId="3" xfId="0" applyNumberFormat="1" applyFont="1" applyFill="1" applyBorder="1" applyAlignment="1">
      <alignment horizontal="right" vertical="top"/>
    </xf>
    <xf numFmtId="4" fontId="4" fillId="3" borderId="5" xfId="0" applyNumberFormat="1" applyFont="1" applyFill="1" applyBorder="1" applyAlignment="1">
      <alignment horizontal="right" vertical="top"/>
    </xf>
    <xf numFmtId="2" fontId="4" fillId="0" borderId="17" xfId="0" applyNumberFormat="1" applyFont="1" applyFill="1" applyBorder="1" applyAlignment="1">
      <alignment horizontal="right" vertical="top"/>
    </xf>
    <xf numFmtId="2" fontId="4" fillId="0" borderId="10" xfId="0" applyNumberFormat="1" applyFont="1" applyFill="1" applyBorder="1" applyAlignment="1">
      <alignment horizontal="right" vertical="top" shrinkToFit="1"/>
    </xf>
    <xf numFmtId="164" fontId="5" fillId="0" borderId="13" xfId="0" applyNumberFormat="1" applyFont="1" applyFill="1" applyBorder="1" applyAlignment="1">
      <alignment horizontal="right" vertical="top"/>
    </xf>
    <xf numFmtId="2" fontId="4" fillId="0" borderId="5" xfId="0" applyNumberFormat="1" applyFont="1" applyFill="1" applyBorder="1" applyAlignment="1">
      <alignment horizontal="right" vertical="top" shrinkToFit="1"/>
    </xf>
    <xf numFmtId="164" fontId="4" fillId="0" borderId="5" xfId="0" applyNumberFormat="1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/>
    </xf>
    <xf numFmtId="2" fontId="4" fillId="3" borderId="1" xfId="0" applyNumberFormat="1" applyFont="1" applyFill="1" applyBorder="1" applyAlignment="1">
      <alignment horizontal="right" vertical="center" wrapText="1"/>
    </xf>
    <xf numFmtId="49" fontId="4" fillId="0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top"/>
    </xf>
    <xf numFmtId="49" fontId="13" fillId="0" borderId="1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/>
    </xf>
    <xf numFmtId="164" fontId="4" fillId="3" borderId="5" xfId="0" applyNumberFormat="1" applyFont="1" applyFill="1" applyBorder="1" applyAlignment="1">
      <alignment vertical="top" wrapText="1"/>
    </xf>
    <xf numFmtId="49" fontId="4" fillId="3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top" wrapText="1"/>
    </xf>
    <xf numFmtId="0" fontId="4" fillId="3" borderId="9" xfId="0" applyFont="1" applyFill="1" applyBorder="1" applyAlignment="1">
      <alignment horizontal="center" vertical="top" wrapText="1"/>
    </xf>
    <xf numFmtId="164" fontId="4" fillId="0" borderId="5" xfId="0" applyNumberFormat="1" applyFont="1" applyFill="1" applyBorder="1" applyAlignment="1">
      <alignment horizontal="center" vertical="top"/>
    </xf>
    <xf numFmtId="164" fontId="4" fillId="0" borderId="5" xfId="0" applyNumberFormat="1" applyFont="1" applyFill="1" applyBorder="1" applyAlignment="1">
      <alignment vertical="top"/>
    </xf>
    <xf numFmtId="4" fontId="4" fillId="0" borderId="5" xfId="0" applyNumberFormat="1" applyFont="1" applyFill="1" applyBorder="1" applyAlignment="1">
      <alignment vertical="top"/>
    </xf>
    <xf numFmtId="3" fontId="0" fillId="0" borderId="0" xfId="0" applyNumberFormat="1"/>
    <xf numFmtId="164" fontId="4" fillId="0" borderId="5" xfId="0" applyNumberFormat="1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center" vertical="top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top"/>
    </xf>
    <xf numFmtId="164" fontId="5" fillId="0" borderId="5" xfId="0" applyNumberFormat="1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vertical="top" wrapText="1"/>
    </xf>
    <xf numFmtId="164" fontId="13" fillId="0" borderId="0" xfId="0" applyNumberFormat="1" applyFont="1" applyFill="1" applyBorder="1" applyAlignment="1">
      <alignment vertical="top" wrapText="1"/>
    </xf>
    <xf numFmtId="164" fontId="4" fillId="0" borderId="5" xfId="0" applyNumberFormat="1" applyFont="1" applyFill="1" applyBorder="1" applyAlignment="1">
      <alignment vertical="top" wrapText="1"/>
    </xf>
    <xf numFmtId="164" fontId="13" fillId="0" borderId="5" xfId="0" applyNumberFormat="1" applyFont="1" applyFill="1" applyBorder="1" applyAlignment="1">
      <alignment vertical="top" wrapText="1"/>
    </xf>
    <xf numFmtId="164" fontId="4" fillId="3" borderId="5" xfId="0" applyNumberFormat="1" applyFont="1" applyFill="1" applyBorder="1" applyAlignment="1">
      <alignment vertical="top" wrapText="1"/>
    </xf>
    <xf numFmtId="49" fontId="4" fillId="3" borderId="1" xfId="0" applyNumberFormat="1" applyFont="1" applyFill="1" applyBorder="1" applyAlignment="1">
      <alignment horizontal="center" vertical="top"/>
    </xf>
    <xf numFmtId="0" fontId="13" fillId="3" borderId="1" xfId="0" applyFont="1" applyFill="1" applyBorder="1" applyAlignment="1">
      <alignment horizontal="center" vertical="top"/>
    </xf>
    <xf numFmtId="49" fontId="4" fillId="3" borderId="3" xfId="0" applyNumberFormat="1" applyFont="1" applyFill="1" applyBorder="1" applyAlignment="1">
      <alignment horizontal="center" vertical="top"/>
    </xf>
    <xf numFmtId="0" fontId="13" fillId="3" borderId="3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49" fontId="4" fillId="3" borderId="14" xfId="0" applyNumberFormat="1" applyFont="1" applyFill="1" applyBorder="1" applyAlignment="1">
      <alignment horizontal="center" vertical="top"/>
    </xf>
    <xf numFmtId="0" fontId="4" fillId="0" borderId="19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49" fontId="4" fillId="3" borderId="8" xfId="0" applyNumberFormat="1" applyFont="1" applyFill="1" applyBorder="1" applyAlignment="1">
      <alignment horizontal="center" vertical="top"/>
    </xf>
    <xf numFmtId="49" fontId="4" fillId="3" borderId="9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top"/>
    </xf>
    <xf numFmtId="49" fontId="13" fillId="0" borderId="1" xfId="0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top"/>
    </xf>
    <xf numFmtId="0" fontId="9" fillId="0" borderId="0" xfId="0" applyFont="1" applyFill="1" applyAlignment="1">
      <alignment horizontal="left" wrapText="1"/>
    </xf>
    <xf numFmtId="0" fontId="0" fillId="0" borderId="0" xfId="0" applyFill="1" applyAlignment="1">
      <alignment wrapText="1"/>
    </xf>
    <xf numFmtId="49" fontId="15" fillId="0" borderId="10" xfId="0" applyNumberFormat="1" applyFont="1" applyFill="1" applyBorder="1" applyAlignment="1">
      <alignment horizontal="center" vertical="top"/>
    </xf>
    <xf numFmtId="49" fontId="5" fillId="0" borderId="10" xfId="0" applyNumberFormat="1" applyFont="1" applyFill="1" applyBorder="1" applyAlignment="1">
      <alignment horizontal="center" vertical="top"/>
    </xf>
    <xf numFmtId="49" fontId="5" fillId="0" borderId="6" xfId="0" applyNumberFormat="1" applyFont="1" applyFill="1" applyBorder="1" applyAlignment="1">
      <alignment horizontal="center" vertical="top"/>
    </xf>
    <xf numFmtId="0" fontId="5" fillId="0" borderId="10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/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64" fontId="5" fillId="0" borderId="5" xfId="0" applyNumberFormat="1" applyFont="1" applyFill="1" applyBorder="1" applyAlignment="1">
      <alignment horizontal="center" vertical="top"/>
    </xf>
    <xf numFmtId="164" fontId="4" fillId="0" borderId="21" xfId="0" applyNumberFormat="1" applyFont="1" applyFill="1" applyBorder="1" applyAlignment="1">
      <alignment vertical="top" wrapText="1"/>
    </xf>
    <xf numFmtId="164" fontId="4" fillId="0" borderId="22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2"/>
  <sheetViews>
    <sheetView tabSelected="1" topLeftCell="A16" zoomScale="110" zoomScaleNormal="110" workbookViewId="0">
      <selection activeCell="N22" sqref="N22"/>
    </sheetView>
  </sheetViews>
  <sheetFormatPr defaultRowHeight="15" x14ac:dyDescent="0.25"/>
  <cols>
    <col min="1" max="2" width="4.42578125" customWidth="1"/>
    <col min="3" max="3" width="4.5703125" customWidth="1"/>
    <col min="4" max="4" width="27.5703125" customWidth="1"/>
    <col min="5" max="5" width="33.42578125" customWidth="1"/>
    <col min="6" max="6" width="11" customWidth="1"/>
    <col min="7" max="9" width="10.5703125" customWidth="1"/>
    <col min="10" max="10" width="10.5703125" style="38" customWidth="1"/>
    <col min="11" max="11" width="10.5703125" customWidth="1"/>
  </cols>
  <sheetData>
    <row r="1" spans="1:12" s="1" customFormat="1" ht="14.1" customHeight="1" x14ac:dyDescent="0.2">
      <c r="A1" s="5"/>
      <c r="B1" s="5"/>
      <c r="C1" s="5"/>
      <c r="D1" s="5"/>
      <c r="E1" s="5"/>
      <c r="F1" s="5"/>
      <c r="G1" s="5"/>
      <c r="I1" s="2"/>
      <c r="J1" s="5"/>
      <c r="K1" s="5"/>
    </row>
    <row r="2" spans="1:12" s="1" customFormat="1" ht="14.1" customHeight="1" x14ac:dyDescent="0.2">
      <c r="A2" s="5"/>
      <c r="B2" s="5"/>
      <c r="C2" s="5"/>
      <c r="D2" s="5"/>
      <c r="E2" s="5"/>
      <c r="F2" s="5"/>
      <c r="G2" s="5"/>
      <c r="I2" s="2"/>
      <c r="J2" s="5"/>
      <c r="K2" s="5"/>
    </row>
    <row r="3" spans="1:12" s="1" customFormat="1" ht="14.1" customHeight="1" x14ac:dyDescent="0.2">
      <c r="A3" s="5"/>
      <c r="B3" s="5"/>
      <c r="C3" s="5"/>
      <c r="D3" s="5"/>
      <c r="E3" s="5"/>
      <c r="F3" s="5"/>
      <c r="G3" s="5"/>
      <c r="J3" s="5"/>
      <c r="K3" s="5"/>
    </row>
    <row r="4" spans="1:12" s="1" customFormat="1" ht="14.1" customHeight="1" x14ac:dyDescent="0.2">
      <c r="A4" s="5" t="s">
        <v>95</v>
      </c>
      <c r="B4" s="5"/>
      <c r="C4" s="5"/>
      <c r="D4" s="4"/>
      <c r="E4" s="4"/>
      <c r="F4" s="4"/>
      <c r="G4" s="4"/>
      <c r="J4" s="4"/>
      <c r="K4" s="5"/>
    </row>
    <row r="5" spans="1:12" s="1" customFormat="1" ht="14.1" customHeight="1" x14ac:dyDescent="0.2">
      <c r="A5" s="5"/>
      <c r="B5" s="5"/>
      <c r="C5" s="5"/>
      <c r="D5" s="4"/>
      <c r="E5" s="4"/>
      <c r="F5" s="4"/>
      <c r="G5" s="4"/>
      <c r="H5" s="4"/>
      <c r="I5" s="4"/>
      <c r="J5" s="4"/>
      <c r="K5" s="2"/>
    </row>
    <row r="6" spans="1:12" s="1" customFormat="1" ht="14.1" customHeight="1" x14ac:dyDescent="0.2"/>
    <row r="7" spans="1:12" s="1" customFormat="1" ht="14.1" customHeight="1" x14ac:dyDescent="0.2">
      <c r="A7" s="5"/>
      <c r="B7" s="160" t="s">
        <v>96</v>
      </c>
      <c r="C7" s="160"/>
      <c r="D7" s="160"/>
      <c r="E7" s="160"/>
      <c r="F7" s="160"/>
      <c r="G7" s="160"/>
      <c r="H7" s="160"/>
      <c r="I7" s="160"/>
      <c r="J7" s="160"/>
      <c r="K7" s="160"/>
      <c r="L7" s="160"/>
    </row>
    <row r="8" spans="1:12" ht="47.25" customHeight="1" x14ac:dyDescent="0.25">
      <c r="A8" s="155" t="s">
        <v>0</v>
      </c>
      <c r="B8" s="156"/>
      <c r="C8" s="158" t="s">
        <v>67</v>
      </c>
      <c r="D8" s="142" t="s">
        <v>18</v>
      </c>
      <c r="E8" s="142" t="s">
        <v>6</v>
      </c>
      <c r="F8" s="142" t="s">
        <v>7</v>
      </c>
      <c r="G8" s="142" t="s">
        <v>91</v>
      </c>
      <c r="H8" s="142" t="s">
        <v>85</v>
      </c>
      <c r="I8" s="142" t="s">
        <v>92</v>
      </c>
      <c r="J8" s="142" t="s">
        <v>93</v>
      </c>
      <c r="K8" s="142" t="s">
        <v>94</v>
      </c>
    </row>
    <row r="9" spans="1:12" ht="14.1" customHeight="1" x14ac:dyDescent="0.25">
      <c r="A9" s="113" t="s">
        <v>15</v>
      </c>
      <c r="B9" s="113" t="s">
        <v>1</v>
      </c>
      <c r="C9" s="159"/>
      <c r="D9" s="143" t="s">
        <v>63</v>
      </c>
      <c r="E9" s="143" t="s">
        <v>64</v>
      </c>
      <c r="F9" s="143"/>
      <c r="G9" s="143"/>
      <c r="H9" s="143"/>
      <c r="I9" s="143"/>
      <c r="J9" s="143"/>
      <c r="K9" s="143"/>
    </row>
    <row r="10" spans="1:12" ht="14.1" customHeight="1" x14ac:dyDescent="0.25">
      <c r="A10" s="36" t="s">
        <v>4</v>
      </c>
      <c r="B10" s="34">
        <v>1</v>
      </c>
      <c r="C10" s="75"/>
      <c r="D10" s="145" t="s">
        <v>24</v>
      </c>
      <c r="E10" s="145"/>
      <c r="F10" s="145"/>
      <c r="G10" s="145"/>
      <c r="H10" s="145"/>
      <c r="I10" s="145"/>
      <c r="J10" s="145"/>
      <c r="K10" s="145"/>
    </row>
    <row r="11" spans="1:12" s="51" customFormat="1" ht="23.25" customHeight="1" x14ac:dyDescent="0.25">
      <c r="A11" s="157" t="s">
        <v>4</v>
      </c>
      <c r="B11" s="157" t="s">
        <v>65</v>
      </c>
      <c r="C11" s="161" t="s">
        <v>56</v>
      </c>
      <c r="D11" s="150" t="s">
        <v>180</v>
      </c>
      <c r="E11" s="128" t="s">
        <v>164</v>
      </c>
      <c r="F11" s="52" t="s">
        <v>33</v>
      </c>
      <c r="G11" s="136">
        <v>969</v>
      </c>
      <c r="H11" s="136">
        <v>969</v>
      </c>
      <c r="I11" s="136">
        <v>847</v>
      </c>
      <c r="J11" s="50">
        <f>I11/G11*100</f>
        <v>87.40970072239422</v>
      </c>
      <c r="K11" s="50">
        <f>I11/H11*100</f>
        <v>87.40970072239422</v>
      </c>
    </row>
    <row r="12" spans="1:12" s="51" customFormat="1" ht="62.25" customHeight="1" x14ac:dyDescent="0.25">
      <c r="A12" s="151"/>
      <c r="B12" s="151"/>
      <c r="C12" s="162"/>
      <c r="D12" s="150"/>
      <c r="E12" s="128" t="s">
        <v>189</v>
      </c>
      <c r="F12" s="52" t="s">
        <v>8</v>
      </c>
      <c r="G12" s="136">
        <v>191480.6</v>
      </c>
      <c r="H12" s="136">
        <v>191480.6</v>
      </c>
      <c r="I12" s="50">
        <v>191043.5</v>
      </c>
      <c r="J12" s="50">
        <f>I12/G12*100</f>
        <v>99.771726221873124</v>
      </c>
      <c r="K12" s="50">
        <f>I12/H12*100</f>
        <v>99.771726221873124</v>
      </c>
    </row>
    <row r="13" spans="1:12" s="51" customFormat="1" x14ac:dyDescent="0.25">
      <c r="A13" s="129" t="s">
        <v>4</v>
      </c>
      <c r="B13" s="133">
        <v>2</v>
      </c>
      <c r="C13" s="134"/>
      <c r="D13" s="144" t="s">
        <v>26</v>
      </c>
      <c r="E13" s="144"/>
      <c r="F13" s="144"/>
      <c r="G13" s="144"/>
      <c r="H13" s="144"/>
      <c r="I13" s="144"/>
      <c r="J13" s="144"/>
      <c r="K13" s="144"/>
    </row>
    <row r="14" spans="1:12" s="51" customFormat="1" ht="13.5" customHeight="1" x14ac:dyDescent="0.25">
      <c r="A14" s="151" t="s">
        <v>4</v>
      </c>
      <c r="B14" s="151" t="s">
        <v>62</v>
      </c>
      <c r="C14" s="153" t="s">
        <v>57</v>
      </c>
      <c r="D14" s="148" t="s">
        <v>181</v>
      </c>
      <c r="E14" s="139" t="s">
        <v>164</v>
      </c>
      <c r="F14" s="135" t="s">
        <v>33</v>
      </c>
      <c r="G14" s="136">
        <v>2286</v>
      </c>
      <c r="H14" s="136">
        <v>2286</v>
      </c>
      <c r="I14" s="136">
        <v>2262</v>
      </c>
      <c r="J14" s="136">
        <f>I14/G14*100</f>
        <v>98.950131233595798</v>
      </c>
      <c r="K14" s="136">
        <f>I14/H14*100</f>
        <v>98.950131233595798</v>
      </c>
    </row>
    <row r="15" spans="1:12" s="51" customFormat="1" ht="51" customHeight="1" x14ac:dyDescent="0.25">
      <c r="A15" s="152"/>
      <c r="B15" s="152"/>
      <c r="C15" s="154"/>
      <c r="D15" s="149"/>
      <c r="E15" s="139" t="s">
        <v>190</v>
      </c>
      <c r="F15" s="135" t="s">
        <v>8</v>
      </c>
      <c r="G15" s="136">
        <v>463684.1</v>
      </c>
      <c r="H15" s="136">
        <v>463684.1</v>
      </c>
      <c r="I15" s="136">
        <v>431117.4</v>
      </c>
      <c r="J15" s="136">
        <f>I15/G15*100</f>
        <v>92.976532945598095</v>
      </c>
      <c r="K15" s="136">
        <f>I15/H15*100</f>
        <v>92.976532945598095</v>
      </c>
    </row>
    <row r="16" spans="1:12" s="51" customFormat="1" x14ac:dyDescent="0.25">
      <c r="A16" s="53" t="s">
        <v>4</v>
      </c>
      <c r="B16" s="54">
        <v>3</v>
      </c>
      <c r="C16" s="76"/>
      <c r="D16" s="201" t="s">
        <v>27</v>
      </c>
      <c r="E16" s="201"/>
      <c r="F16" s="201"/>
      <c r="G16" s="201"/>
      <c r="H16" s="201"/>
      <c r="I16" s="201"/>
      <c r="J16" s="201"/>
      <c r="K16" s="201"/>
    </row>
    <row r="17" spans="1:16" s="51" customFormat="1" x14ac:dyDescent="0.25">
      <c r="A17" s="151" t="s">
        <v>4</v>
      </c>
      <c r="B17" s="151" t="s">
        <v>22</v>
      </c>
      <c r="C17" s="153" t="s">
        <v>57</v>
      </c>
      <c r="D17" s="148" t="s">
        <v>182</v>
      </c>
      <c r="E17" s="139" t="s">
        <v>184</v>
      </c>
      <c r="F17" s="135" t="s">
        <v>185</v>
      </c>
      <c r="G17" s="137">
        <v>39674.25</v>
      </c>
      <c r="H17" s="137">
        <v>39674.25</v>
      </c>
      <c r="I17" s="137">
        <v>42906.75</v>
      </c>
      <c r="J17" s="136">
        <f>I17/G17*100</f>
        <v>108.14760203406493</v>
      </c>
      <c r="K17" s="136">
        <f>I17/H17*100</f>
        <v>108.14760203406493</v>
      </c>
    </row>
    <row r="18" spans="1:16" s="51" customFormat="1" ht="66.75" customHeight="1" x14ac:dyDescent="0.25">
      <c r="A18" s="152"/>
      <c r="B18" s="152"/>
      <c r="C18" s="154"/>
      <c r="D18" s="149"/>
      <c r="E18" s="139" t="s">
        <v>191</v>
      </c>
      <c r="F18" s="135" t="s">
        <v>8</v>
      </c>
      <c r="G18" s="136">
        <v>8394.7000000000007</v>
      </c>
      <c r="H18" s="136">
        <v>8394.7000000000007</v>
      </c>
      <c r="I18" s="136">
        <v>8394.7000000000007</v>
      </c>
      <c r="J18" s="136">
        <f t="shared" ref="J18:J22" si="0">I18/G18*100</f>
        <v>100</v>
      </c>
      <c r="K18" s="136">
        <f t="shared" ref="K18:K22" si="1">I18/H18*100</f>
        <v>100</v>
      </c>
    </row>
    <row r="19" spans="1:16" s="51" customFormat="1" ht="26.25" customHeight="1" x14ac:dyDescent="0.25">
      <c r="A19" s="55">
        <v>1</v>
      </c>
      <c r="B19" s="55">
        <v>3</v>
      </c>
      <c r="C19" s="73">
        <v>474</v>
      </c>
      <c r="D19" s="202" t="s">
        <v>46</v>
      </c>
      <c r="E19" s="139" t="s">
        <v>184</v>
      </c>
      <c r="F19" s="135" t="s">
        <v>185</v>
      </c>
      <c r="G19" s="136">
        <v>282920</v>
      </c>
      <c r="H19" s="136">
        <v>282920</v>
      </c>
      <c r="I19" s="136">
        <v>282920</v>
      </c>
      <c r="J19" s="136">
        <f t="shared" si="0"/>
        <v>100</v>
      </c>
      <c r="K19" s="136">
        <f t="shared" si="1"/>
        <v>100</v>
      </c>
    </row>
    <row r="20" spans="1:16" s="51" customFormat="1" ht="58.5" customHeight="1" x14ac:dyDescent="0.25">
      <c r="A20" s="55"/>
      <c r="B20" s="55"/>
      <c r="C20" s="73"/>
      <c r="D20" s="203"/>
      <c r="E20" s="139" t="s">
        <v>189</v>
      </c>
      <c r="F20" s="135" t="s">
        <v>8</v>
      </c>
      <c r="G20" s="136">
        <v>8487.9</v>
      </c>
      <c r="H20" s="136">
        <v>8487.9</v>
      </c>
      <c r="I20" s="136">
        <v>8472</v>
      </c>
      <c r="J20" s="136">
        <f t="shared" si="0"/>
        <v>99.81267451313046</v>
      </c>
      <c r="K20" s="136">
        <f t="shared" si="1"/>
        <v>99.81267451313046</v>
      </c>
    </row>
    <row r="21" spans="1:16" s="51" customFormat="1" ht="26.25" customHeight="1" x14ac:dyDescent="0.25">
      <c r="A21" s="55">
        <v>1</v>
      </c>
      <c r="B21" s="55">
        <v>3</v>
      </c>
      <c r="C21" s="73">
        <v>474</v>
      </c>
      <c r="D21" s="148" t="s">
        <v>183</v>
      </c>
      <c r="E21" s="139" t="s">
        <v>184</v>
      </c>
      <c r="F21" s="135" t="s">
        <v>185</v>
      </c>
      <c r="G21" s="136">
        <v>246402</v>
      </c>
      <c r="H21" s="136">
        <v>246402</v>
      </c>
      <c r="I21" s="136">
        <v>246402</v>
      </c>
      <c r="J21" s="136">
        <f t="shared" si="0"/>
        <v>100</v>
      </c>
      <c r="K21" s="136">
        <f t="shared" si="1"/>
        <v>100</v>
      </c>
    </row>
    <row r="22" spans="1:16" s="51" customFormat="1" ht="53.25" customHeight="1" x14ac:dyDescent="0.25">
      <c r="A22" s="55"/>
      <c r="B22" s="55"/>
      <c r="C22" s="73"/>
      <c r="D22" s="148"/>
      <c r="E22" s="139" t="s">
        <v>192</v>
      </c>
      <c r="F22" s="135" t="s">
        <v>8</v>
      </c>
      <c r="G22" s="136">
        <v>13888</v>
      </c>
      <c r="H22" s="136">
        <v>13888</v>
      </c>
      <c r="I22" s="136">
        <v>13725.8</v>
      </c>
      <c r="J22" s="136">
        <f t="shared" si="0"/>
        <v>98.832085253456214</v>
      </c>
      <c r="K22" s="136">
        <f t="shared" si="1"/>
        <v>98.832085253456214</v>
      </c>
    </row>
    <row r="23" spans="1:16" s="51" customFormat="1" x14ac:dyDescent="0.25">
      <c r="A23" s="56" t="s">
        <v>4</v>
      </c>
      <c r="B23" s="129" t="s">
        <v>23</v>
      </c>
      <c r="C23" s="72"/>
      <c r="D23" s="201" t="s">
        <v>128</v>
      </c>
      <c r="E23" s="201"/>
      <c r="F23" s="201"/>
      <c r="G23" s="201"/>
      <c r="H23" s="201"/>
      <c r="I23" s="201"/>
      <c r="J23" s="201"/>
      <c r="K23" s="201"/>
    </row>
    <row r="24" spans="1:16" s="51" customFormat="1" x14ac:dyDescent="0.25">
      <c r="A24" s="151" t="s">
        <v>4</v>
      </c>
      <c r="B24" s="151" t="s">
        <v>23</v>
      </c>
      <c r="C24" s="153" t="s">
        <v>56</v>
      </c>
      <c r="D24" s="148" t="s">
        <v>80</v>
      </c>
      <c r="E24" s="139" t="s">
        <v>165</v>
      </c>
      <c r="F24" s="135" t="s">
        <v>43</v>
      </c>
      <c r="G24" s="136">
        <v>132</v>
      </c>
      <c r="H24" s="136">
        <v>132</v>
      </c>
      <c r="I24" s="136">
        <v>132</v>
      </c>
      <c r="J24" s="136">
        <f>I24/G24*100</f>
        <v>100</v>
      </c>
      <c r="K24" s="136">
        <f>I24/H24*100</f>
        <v>100</v>
      </c>
    </row>
    <row r="25" spans="1:16" s="51" customFormat="1" ht="75" customHeight="1" x14ac:dyDescent="0.25">
      <c r="A25" s="152"/>
      <c r="B25" s="152"/>
      <c r="C25" s="154"/>
      <c r="D25" s="149"/>
      <c r="E25" s="139" t="s">
        <v>193</v>
      </c>
      <c r="F25" s="135" t="s">
        <v>8</v>
      </c>
      <c r="G25" s="112">
        <v>20484.7</v>
      </c>
      <c r="H25" s="112">
        <v>20484.7</v>
      </c>
      <c r="I25" s="112">
        <v>20420.3</v>
      </c>
      <c r="J25" s="112">
        <v>100</v>
      </c>
      <c r="K25" s="112">
        <v>100</v>
      </c>
    </row>
    <row r="28" spans="1:16" x14ac:dyDescent="0.25">
      <c r="I28" s="138"/>
    </row>
    <row r="29" spans="1:16" x14ac:dyDescent="0.25">
      <c r="D29" s="26"/>
      <c r="E29" s="26"/>
      <c r="F29" s="26"/>
      <c r="G29" s="26"/>
      <c r="H29" s="26"/>
      <c r="I29" s="26"/>
      <c r="J29" s="47"/>
      <c r="K29" s="26"/>
      <c r="L29" s="26"/>
      <c r="M29" s="26"/>
      <c r="N29" s="26"/>
      <c r="O29" s="26"/>
      <c r="P29" s="26"/>
    </row>
    <row r="30" spans="1:16" x14ac:dyDescent="0.25">
      <c r="D30" s="26"/>
      <c r="E30" s="140"/>
      <c r="F30" s="140"/>
      <c r="G30" s="140"/>
      <c r="H30" s="146"/>
      <c r="I30" s="28"/>
      <c r="J30" s="29"/>
      <c r="K30" s="30"/>
      <c r="L30" s="30"/>
      <c r="M30" s="30"/>
      <c r="N30" s="30"/>
      <c r="O30" s="26"/>
      <c r="P30" s="26"/>
    </row>
    <row r="31" spans="1:16" x14ac:dyDescent="0.25">
      <c r="D31" s="26"/>
      <c r="E31" s="141"/>
      <c r="F31" s="141"/>
      <c r="G31" s="141"/>
      <c r="H31" s="147"/>
      <c r="I31" s="27"/>
      <c r="J31" s="29"/>
      <c r="K31" s="29"/>
      <c r="L31" s="29"/>
      <c r="M31" s="29"/>
      <c r="N31" s="29"/>
      <c r="O31" s="26"/>
      <c r="P31" s="26"/>
    </row>
    <row r="32" spans="1:16" x14ac:dyDescent="0.25">
      <c r="D32" s="26"/>
      <c r="E32" s="26"/>
      <c r="F32" s="26"/>
      <c r="G32" s="26"/>
      <c r="H32" s="26"/>
      <c r="I32" s="26"/>
      <c r="J32" s="47"/>
      <c r="K32" s="26"/>
      <c r="L32" s="26"/>
      <c r="M32" s="26"/>
      <c r="N32" s="26"/>
      <c r="O32" s="26"/>
      <c r="P32" s="26"/>
    </row>
    <row r="33" spans="4:16" x14ac:dyDescent="0.25">
      <c r="D33" s="26"/>
      <c r="E33" s="26"/>
      <c r="F33" s="26"/>
      <c r="G33" s="26"/>
      <c r="H33" s="26"/>
      <c r="I33" s="26"/>
      <c r="J33" s="47"/>
      <c r="K33" s="26"/>
      <c r="L33" s="26"/>
      <c r="M33" s="26"/>
      <c r="N33" s="26"/>
      <c r="O33" s="26"/>
      <c r="P33" s="26"/>
    </row>
    <row r="34" spans="4:16" x14ac:dyDescent="0.25">
      <c r="D34" s="26"/>
      <c r="E34" s="26"/>
      <c r="F34" s="26"/>
      <c r="G34" s="26"/>
      <c r="H34" s="26"/>
      <c r="I34" s="26"/>
      <c r="J34" s="47"/>
      <c r="K34" s="26"/>
      <c r="L34" s="26"/>
      <c r="M34" s="26"/>
      <c r="N34" s="26"/>
      <c r="O34" s="26"/>
      <c r="P34" s="26"/>
    </row>
    <row r="35" spans="4:16" x14ac:dyDescent="0.25">
      <c r="D35" s="26"/>
      <c r="E35" s="26"/>
      <c r="F35" s="26"/>
      <c r="G35" s="26"/>
      <c r="H35" s="26"/>
      <c r="I35" s="26"/>
      <c r="J35" s="47"/>
      <c r="K35" s="26"/>
      <c r="L35" s="26"/>
      <c r="M35" s="26"/>
      <c r="N35" s="26"/>
      <c r="O35" s="26"/>
      <c r="P35" s="26"/>
    </row>
    <row r="36" spans="4:16" x14ac:dyDescent="0.25">
      <c r="D36" s="26"/>
      <c r="E36" s="26"/>
      <c r="F36" s="26"/>
      <c r="G36" s="26"/>
      <c r="H36" s="26"/>
      <c r="I36" s="26"/>
      <c r="J36" s="47"/>
      <c r="K36" s="26"/>
      <c r="L36" s="26"/>
      <c r="M36" s="26"/>
      <c r="N36" s="26"/>
      <c r="O36" s="26"/>
      <c r="P36" s="26"/>
    </row>
    <row r="37" spans="4:16" x14ac:dyDescent="0.25">
      <c r="D37" s="26"/>
      <c r="E37" s="26"/>
      <c r="F37" s="26"/>
      <c r="G37" s="26"/>
      <c r="H37" s="26"/>
      <c r="I37" s="26"/>
      <c r="J37" s="47"/>
      <c r="K37" s="26"/>
      <c r="L37" s="26"/>
      <c r="M37" s="26"/>
      <c r="N37" s="26"/>
      <c r="O37" s="26"/>
      <c r="P37" s="26"/>
    </row>
    <row r="38" spans="4:16" x14ac:dyDescent="0.25">
      <c r="D38" s="26"/>
      <c r="E38" s="26"/>
      <c r="F38" s="26"/>
      <c r="G38" s="26"/>
      <c r="H38" s="26"/>
      <c r="I38" s="26"/>
      <c r="J38" s="47"/>
      <c r="K38" s="26"/>
      <c r="L38" s="26"/>
      <c r="M38" s="26"/>
      <c r="N38" s="26"/>
      <c r="O38" s="26"/>
      <c r="P38" s="26"/>
    </row>
    <row r="39" spans="4:16" x14ac:dyDescent="0.25">
      <c r="D39" s="140"/>
      <c r="E39" s="140"/>
      <c r="F39" s="140"/>
      <c r="G39" s="146"/>
      <c r="H39" s="28"/>
      <c r="I39" s="29"/>
      <c r="J39" s="30"/>
      <c r="K39" s="30"/>
      <c r="L39" s="30"/>
      <c r="M39" s="30"/>
      <c r="N39" s="26"/>
      <c r="O39" s="26"/>
      <c r="P39" s="26"/>
    </row>
    <row r="40" spans="4:16" x14ac:dyDescent="0.25">
      <c r="D40" s="141"/>
      <c r="E40" s="141"/>
      <c r="F40" s="141"/>
      <c r="G40" s="147"/>
      <c r="H40" s="27"/>
      <c r="I40" s="29"/>
      <c r="J40" s="29"/>
      <c r="K40" s="29"/>
      <c r="L40" s="29"/>
      <c r="M40" s="29"/>
      <c r="N40" s="26"/>
      <c r="O40" s="26"/>
      <c r="P40" s="26"/>
    </row>
    <row r="41" spans="4:16" x14ac:dyDescent="0.25">
      <c r="D41" s="26"/>
      <c r="E41" s="26"/>
      <c r="F41" s="26"/>
      <c r="G41" s="26"/>
      <c r="H41" s="26"/>
      <c r="I41" s="26"/>
      <c r="J41" s="47"/>
      <c r="K41" s="26"/>
      <c r="L41" s="26"/>
      <c r="M41" s="26"/>
      <c r="N41" s="26"/>
      <c r="O41" s="26"/>
      <c r="P41" s="26"/>
    </row>
    <row r="42" spans="4:16" x14ac:dyDescent="0.25">
      <c r="D42" s="26"/>
      <c r="E42" s="26"/>
      <c r="F42" s="26"/>
      <c r="G42" s="26"/>
      <c r="H42" s="26"/>
      <c r="I42" s="26"/>
      <c r="J42" s="47"/>
      <c r="K42" s="26"/>
      <c r="L42" s="26"/>
      <c r="M42" s="26"/>
      <c r="N42" s="26"/>
      <c r="O42" s="26"/>
      <c r="P42" s="26"/>
    </row>
  </sheetData>
  <mergeCells count="41">
    <mergeCell ref="B7:L7"/>
    <mergeCell ref="H30:H31"/>
    <mergeCell ref="E30:E31"/>
    <mergeCell ref="F30:F31"/>
    <mergeCell ref="G30:G31"/>
    <mergeCell ref="D23:K23"/>
    <mergeCell ref="D24:D25"/>
    <mergeCell ref="D16:K16"/>
    <mergeCell ref="B11:B12"/>
    <mergeCell ref="C11:C12"/>
    <mergeCell ref="D11:D12"/>
    <mergeCell ref="E8:E9"/>
    <mergeCell ref="A24:A25"/>
    <mergeCell ref="B24:B25"/>
    <mergeCell ref="D21:D22"/>
    <mergeCell ref="C24:C25"/>
    <mergeCell ref="A8:B8"/>
    <mergeCell ref="A11:A12"/>
    <mergeCell ref="A14:A15"/>
    <mergeCell ref="B14:B15"/>
    <mergeCell ref="D19:D20"/>
    <mergeCell ref="C14:C15"/>
    <mergeCell ref="C8:C9"/>
    <mergeCell ref="A17:A18"/>
    <mergeCell ref="B17:B18"/>
    <mergeCell ref="C17:C18"/>
    <mergeCell ref="D39:D40"/>
    <mergeCell ref="J8:J9"/>
    <mergeCell ref="H8:H9"/>
    <mergeCell ref="I8:I9"/>
    <mergeCell ref="D13:K13"/>
    <mergeCell ref="D8:D9"/>
    <mergeCell ref="G8:G9"/>
    <mergeCell ref="D10:K10"/>
    <mergeCell ref="K8:K9"/>
    <mergeCell ref="F39:F40"/>
    <mergeCell ref="G39:G40"/>
    <mergeCell ref="E39:E40"/>
    <mergeCell ref="D17:D18"/>
    <mergeCell ref="F8:F9"/>
    <mergeCell ref="D14:D15"/>
  </mergeCells>
  <phoneticPr fontId="17" type="noConversion"/>
  <pageMargins left="0.59055118110236227" right="0.59055118110236227" top="0.78740157480314965" bottom="0.78740157480314965" header="0.31496062992125984" footer="0.31496062992125984"/>
  <pageSetup paperSize="9" scale="96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66"/>
  <sheetViews>
    <sheetView workbookViewId="0">
      <selection activeCell="D7" sqref="D7:P7"/>
    </sheetView>
  </sheetViews>
  <sheetFormatPr defaultRowHeight="15" x14ac:dyDescent="0.25"/>
  <cols>
    <col min="1" max="1" width="4" customWidth="1"/>
    <col min="2" max="2" width="3.42578125" customWidth="1"/>
    <col min="3" max="3" width="3.85546875" customWidth="1"/>
    <col min="4" max="4" width="3.42578125" customWidth="1"/>
    <col min="5" max="5" width="37.42578125" customWidth="1"/>
    <col min="6" max="6" width="26" customWidth="1"/>
    <col min="7" max="7" width="4.5703125" customWidth="1"/>
    <col min="8" max="9" width="3.42578125" customWidth="1"/>
    <col min="10" max="10" width="9.5703125" customWidth="1"/>
    <col min="11" max="11" width="4.140625" customWidth="1"/>
    <col min="12" max="12" width="10.28515625" customWidth="1"/>
    <col min="13" max="13" width="9.5703125" style="51" customWidth="1"/>
    <col min="14" max="14" width="12" customWidth="1"/>
    <col min="15" max="16" width="9.5703125" customWidth="1"/>
    <col min="17" max="17" width="14.140625" customWidth="1"/>
    <col min="18" max="18" width="18.5703125" customWidth="1"/>
  </cols>
  <sheetData>
    <row r="1" spans="1:20" ht="14.1" customHeight="1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94" t="s">
        <v>12</v>
      </c>
      <c r="N1" s="2"/>
      <c r="O1" s="5"/>
      <c r="P1" s="5"/>
    </row>
    <row r="2" spans="1:20" ht="14.1" customHeigh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94" t="s">
        <v>13</v>
      </c>
      <c r="N2" s="2"/>
      <c r="O2" s="5"/>
      <c r="P2" s="5"/>
    </row>
    <row r="3" spans="1:20" ht="42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175" t="s">
        <v>102</v>
      </c>
      <c r="N3" s="176"/>
      <c r="O3" s="176"/>
      <c r="P3" s="176"/>
    </row>
    <row r="4" spans="1:20" ht="14.1" customHeight="1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95" t="s">
        <v>82</v>
      </c>
      <c r="N4" s="3"/>
      <c r="O4" s="5"/>
      <c r="P4" s="5"/>
    </row>
    <row r="5" spans="1:20" ht="14.1" customHeight="1" x14ac:dyDescent="0.25">
      <c r="A5" s="5"/>
      <c r="B5" s="5"/>
      <c r="C5" s="5"/>
      <c r="D5" s="4"/>
      <c r="E5" s="4"/>
      <c r="F5" s="4"/>
      <c r="G5" s="4"/>
      <c r="H5" s="4"/>
      <c r="I5" s="4"/>
      <c r="J5" s="4"/>
      <c r="K5" s="4"/>
      <c r="L5" s="5"/>
      <c r="M5" s="95" t="s">
        <v>103</v>
      </c>
      <c r="N5" s="3"/>
      <c r="O5" s="4"/>
      <c r="P5" s="6"/>
    </row>
    <row r="6" spans="1:20" ht="14.1" customHeight="1" x14ac:dyDescent="0.25">
      <c r="A6" s="5"/>
      <c r="B6" s="5"/>
      <c r="C6" s="5"/>
      <c r="D6" s="4"/>
      <c r="E6" s="4"/>
      <c r="F6" s="4"/>
      <c r="G6" s="4"/>
      <c r="H6" s="4"/>
      <c r="I6" s="4"/>
      <c r="J6" s="4"/>
      <c r="K6" s="4"/>
      <c r="L6" s="2"/>
      <c r="M6" s="96"/>
      <c r="N6" s="4"/>
      <c r="O6" s="4"/>
      <c r="P6" s="6"/>
    </row>
    <row r="7" spans="1:20" ht="14.1" customHeight="1" x14ac:dyDescent="0.25">
      <c r="A7" s="5"/>
      <c r="B7" s="5"/>
      <c r="C7" s="5"/>
      <c r="D7" s="168" t="s">
        <v>186</v>
      </c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  <c r="P7" s="168"/>
    </row>
    <row r="8" spans="1:20" ht="14.1" customHeight="1" x14ac:dyDescent="0.25">
      <c r="A8" s="5"/>
      <c r="B8" s="5"/>
      <c r="C8" s="5"/>
      <c r="D8" s="4"/>
      <c r="E8" s="4"/>
      <c r="F8" s="4"/>
      <c r="G8" s="4"/>
      <c r="H8" s="4"/>
      <c r="I8" s="4"/>
      <c r="J8" s="4"/>
      <c r="K8" s="4"/>
      <c r="L8" s="4"/>
      <c r="M8" s="96"/>
      <c r="N8" s="4"/>
      <c r="O8" s="4"/>
      <c r="P8" s="4"/>
    </row>
    <row r="9" spans="1:20" ht="46.5" customHeight="1" x14ac:dyDescent="0.25">
      <c r="A9" s="169" t="s">
        <v>0</v>
      </c>
      <c r="B9" s="169"/>
      <c r="C9" s="169"/>
      <c r="D9" s="169"/>
      <c r="E9" s="169" t="s">
        <v>14</v>
      </c>
      <c r="F9" s="169" t="s">
        <v>76</v>
      </c>
      <c r="G9" s="169" t="s">
        <v>66</v>
      </c>
      <c r="H9" s="169"/>
      <c r="I9" s="169"/>
      <c r="J9" s="169"/>
      <c r="K9" s="171"/>
      <c r="L9" s="172" t="s">
        <v>16</v>
      </c>
      <c r="M9" s="173"/>
      <c r="N9" s="173"/>
      <c r="O9" s="172" t="s">
        <v>106</v>
      </c>
      <c r="P9" s="172"/>
    </row>
    <row r="10" spans="1:20" ht="47.25" customHeight="1" x14ac:dyDescent="0.25">
      <c r="A10" s="9" t="s">
        <v>15</v>
      </c>
      <c r="B10" s="9" t="s">
        <v>1</v>
      </c>
      <c r="C10" s="9" t="s">
        <v>2</v>
      </c>
      <c r="D10" s="9" t="s">
        <v>3</v>
      </c>
      <c r="E10" s="170" t="s">
        <v>64</v>
      </c>
      <c r="F10" s="169"/>
      <c r="G10" s="9" t="s">
        <v>67</v>
      </c>
      <c r="H10" s="9" t="s">
        <v>68</v>
      </c>
      <c r="I10" s="9" t="s">
        <v>69</v>
      </c>
      <c r="J10" s="9" t="s">
        <v>70</v>
      </c>
      <c r="K10" s="9" t="s">
        <v>71</v>
      </c>
      <c r="L10" s="31" t="s">
        <v>104</v>
      </c>
      <c r="M10" s="97" t="s">
        <v>85</v>
      </c>
      <c r="N10" s="32" t="s">
        <v>86</v>
      </c>
      <c r="O10" s="32" t="s">
        <v>87</v>
      </c>
      <c r="P10" s="32" t="s">
        <v>88</v>
      </c>
    </row>
    <row r="11" spans="1:20" ht="13.5" customHeight="1" x14ac:dyDescent="0.25">
      <c r="A11" s="9"/>
      <c r="B11" s="9"/>
      <c r="C11" s="9"/>
      <c r="D11" s="9"/>
      <c r="E11" s="10"/>
      <c r="F11" s="9"/>
      <c r="G11" s="9"/>
      <c r="H11" s="9"/>
      <c r="I11" s="9"/>
      <c r="J11" s="9"/>
      <c r="K11" s="9"/>
      <c r="L11" s="11"/>
      <c r="M11" s="98"/>
      <c r="N11" s="33"/>
      <c r="O11" s="33"/>
      <c r="P11" s="33"/>
    </row>
    <row r="12" spans="1:20" ht="12.95" customHeight="1" x14ac:dyDescent="0.25">
      <c r="A12" s="164" t="s">
        <v>4</v>
      </c>
      <c r="B12" s="164"/>
      <c r="C12" s="164"/>
      <c r="D12" s="164"/>
      <c r="E12" s="163" t="s">
        <v>97</v>
      </c>
      <c r="F12" s="12" t="s">
        <v>11</v>
      </c>
      <c r="G12" s="13"/>
      <c r="H12" s="13"/>
      <c r="I12" s="13"/>
      <c r="J12" s="13"/>
      <c r="K12" s="13"/>
      <c r="L12" s="77">
        <f>L13</f>
        <v>679695.79999999993</v>
      </c>
      <c r="M12" s="77">
        <f t="shared" ref="M12:N12" si="0">M13</f>
        <v>679695.79999999993</v>
      </c>
      <c r="N12" s="77">
        <f t="shared" si="0"/>
        <v>608364.80000000005</v>
      </c>
      <c r="O12" s="23">
        <f t="shared" ref="O12:O15" si="1">N12/L12*100</f>
        <v>89.505452292040076</v>
      </c>
      <c r="P12" s="23">
        <f t="shared" ref="P12:P15" si="2">N12/M12*100</f>
        <v>89.505452292040076</v>
      </c>
      <c r="Q12" s="7"/>
      <c r="R12" s="7"/>
      <c r="S12" s="7"/>
      <c r="T12" s="7"/>
    </row>
    <row r="13" spans="1:20" ht="50.25" customHeight="1" x14ac:dyDescent="0.25">
      <c r="A13" s="164"/>
      <c r="B13" s="164"/>
      <c r="C13" s="164"/>
      <c r="D13" s="164"/>
      <c r="E13" s="163"/>
      <c r="F13" s="24" t="s">
        <v>132</v>
      </c>
      <c r="G13" s="22" t="s">
        <v>56</v>
      </c>
      <c r="H13" s="22"/>
      <c r="I13" s="22"/>
      <c r="J13" s="22"/>
      <c r="K13" s="22"/>
      <c r="L13" s="99">
        <f>L14++L46+L53+L58+L29</f>
        <v>679695.79999999993</v>
      </c>
      <c r="M13" s="99">
        <f>M14++M46+M53+M58+M29</f>
        <v>679695.79999999993</v>
      </c>
      <c r="N13" s="99">
        <f>N14++N46+N53+N58+N29</f>
        <v>608364.80000000005</v>
      </c>
      <c r="O13" s="23">
        <f t="shared" si="1"/>
        <v>89.505452292040076</v>
      </c>
      <c r="P13" s="23">
        <f t="shared" si="2"/>
        <v>89.505452292040076</v>
      </c>
      <c r="Q13" s="21"/>
    </row>
    <row r="14" spans="1:20" s="38" customFormat="1" ht="12.95" customHeight="1" x14ac:dyDescent="0.25">
      <c r="A14" s="164" t="s">
        <v>4</v>
      </c>
      <c r="B14" s="164" t="s">
        <v>65</v>
      </c>
      <c r="C14" s="164"/>
      <c r="D14" s="164"/>
      <c r="E14" s="163" t="s">
        <v>24</v>
      </c>
      <c r="F14" s="40" t="s">
        <v>11</v>
      </c>
      <c r="G14" s="71"/>
      <c r="H14" s="71"/>
      <c r="I14" s="71"/>
      <c r="J14" s="71"/>
      <c r="K14" s="71"/>
      <c r="L14" s="89">
        <f>L15</f>
        <v>189487.1</v>
      </c>
      <c r="M14" s="89">
        <f t="shared" ref="M14:N14" si="3">M15</f>
        <v>189487.1</v>
      </c>
      <c r="N14" s="89">
        <f t="shared" si="3"/>
        <v>183087.90000000002</v>
      </c>
      <c r="O14" s="23">
        <f t="shared" si="1"/>
        <v>96.622883563049939</v>
      </c>
      <c r="P14" s="23">
        <f t="shared" si="2"/>
        <v>96.622883563049939</v>
      </c>
    </row>
    <row r="15" spans="1:20" s="38" customFormat="1" ht="55.5" customHeight="1" x14ac:dyDescent="0.25">
      <c r="A15" s="164"/>
      <c r="B15" s="164"/>
      <c r="C15" s="164"/>
      <c r="D15" s="164"/>
      <c r="E15" s="163"/>
      <c r="F15" s="24" t="s">
        <v>105</v>
      </c>
      <c r="G15" s="69" t="s">
        <v>56</v>
      </c>
      <c r="H15" s="69"/>
      <c r="I15" s="69"/>
      <c r="J15" s="69"/>
      <c r="K15" s="69"/>
      <c r="L15" s="100">
        <f>L18+L19+L20+L22+L23+L24+L25+L26+L27+L28</f>
        <v>189487.1</v>
      </c>
      <c r="M15" s="100">
        <f t="shared" ref="M15:N15" si="4">M18+M19+M20+M22+M23+M24+M25+M26+M27+M28</f>
        <v>189487.1</v>
      </c>
      <c r="N15" s="100">
        <f t="shared" si="4"/>
        <v>183087.90000000002</v>
      </c>
      <c r="O15" s="23">
        <f t="shared" si="1"/>
        <v>96.622883563049939</v>
      </c>
      <c r="P15" s="23">
        <f t="shared" si="2"/>
        <v>96.622883563049939</v>
      </c>
      <c r="Q15" s="37"/>
    </row>
    <row r="16" spans="1:20" s="38" customFormat="1" ht="12.95" customHeight="1" x14ac:dyDescent="0.25">
      <c r="A16" s="166" t="s">
        <v>4</v>
      </c>
      <c r="B16" s="166" t="s">
        <v>65</v>
      </c>
      <c r="C16" s="166" t="s">
        <v>5</v>
      </c>
      <c r="D16" s="166"/>
      <c r="E16" s="165" t="s">
        <v>107</v>
      </c>
      <c r="F16" s="68" t="s">
        <v>11</v>
      </c>
      <c r="G16" s="69"/>
      <c r="H16" s="69"/>
      <c r="I16" s="69"/>
      <c r="J16" s="69"/>
      <c r="K16" s="69"/>
      <c r="L16" s="100">
        <f>L17</f>
        <v>170605.8</v>
      </c>
      <c r="M16" s="100">
        <f t="shared" ref="M16:N16" si="5">M17</f>
        <v>170605.8</v>
      </c>
      <c r="N16" s="100">
        <f t="shared" si="5"/>
        <v>167255.20000000001</v>
      </c>
      <c r="O16" s="81">
        <f t="shared" ref="O16:O18" si="6">N16/L16*100</f>
        <v>98.0360573907804</v>
      </c>
      <c r="P16" s="23">
        <f t="shared" ref="P16:P18" si="7">N16/M16*100</f>
        <v>98.0360573907804</v>
      </c>
    </row>
    <row r="17" spans="1:18" s="38" customFormat="1" ht="35.25" customHeight="1" x14ac:dyDescent="0.25">
      <c r="A17" s="167"/>
      <c r="B17" s="167"/>
      <c r="C17" s="167"/>
      <c r="D17" s="167"/>
      <c r="E17" s="165"/>
      <c r="F17" s="24" t="s">
        <v>132</v>
      </c>
      <c r="G17" s="69" t="s">
        <v>56</v>
      </c>
      <c r="H17" s="69"/>
      <c r="I17" s="69"/>
      <c r="J17" s="69"/>
      <c r="K17" s="69"/>
      <c r="L17" s="78">
        <f>L18+L19+L20</f>
        <v>170605.8</v>
      </c>
      <c r="M17" s="78">
        <f t="shared" ref="M17:N17" si="8">M18+M19+M20</f>
        <v>170605.8</v>
      </c>
      <c r="N17" s="78">
        <f t="shared" si="8"/>
        <v>167255.20000000001</v>
      </c>
      <c r="O17" s="81">
        <f t="shared" si="6"/>
        <v>98.0360573907804</v>
      </c>
      <c r="P17" s="23">
        <f t="shared" si="7"/>
        <v>98.0360573907804</v>
      </c>
    </row>
    <row r="18" spans="1:18" s="38" customFormat="1" ht="59.25" customHeight="1" x14ac:dyDescent="0.25">
      <c r="A18" s="69" t="s">
        <v>4</v>
      </c>
      <c r="B18" s="69" t="s">
        <v>65</v>
      </c>
      <c r="C18" s="69" t="s">
        <v>5</v>
      </c>
      <c r="D18" s="69" t="s">
        <v>4</v>
      </c>
      <c r="E18" s="117" t="s">
        <v>108</v>
      </c>
      <c r="F18" s="24" t="s">
        <v>132</v>
      </c>
      <c r="G18" s="69" t="s">
        <v>56</v>
      </c>
      <c r="H18" s="69" t="s">
        <v>30</v>
      </c>
      <c r="I18" s="69" t="s">
        <v>4</v>
      </c>
      <c r="J18" s="69" t="s">
        <v>47</v>
      </c>
      <c r="K18" s="131" t="s">
        <v>166</v>
      </c>
      <c r="L18" s="79">
        <v>149527.79999999999</v>
      </c>
      <c r="M18" s="101">
        <v>149527.79999999999</v>
      </c>
      <c r="N18" s="81">
        <v>146228.6</v>
      </c>
      <c r="O18" s="81">
        <f t="shared" si="6"/>
        <v>97.793587546931079</v>
      </c>
      <c r="P18" s="23">
        <f t="shared" si="7"/>
        <v>97.793587546931079</v>
      </c>
      <c r="R18" s="37"/>
    </row>
    <row r="19" spans="1:18" s="38" customFormat="1" ht="58.5" customHeight="1" x14ac:dyDescent="0.25">
      <c r="A19" s="69" t="s">
        <v>4</v>
      </c>
      <c r="B19" s="69" t="s">
        <v>65</v>
      </c>
      <c r="C19" s="69" t="s">
        <v>5</v>
      </c>
      <c r="D19" s="69" t="s">
        <v>9</v>
      </c>
      <c r="E19" s="117" t="s">
        <v>109</v>
      </c>
      <c r="F19" s="24" t="s">
        <v>132</v>
      </c>
      <c r="G19" s="69" t="s">
        <v>56</v>
      </c>
      <c r="H19" s="69" t="s">
        <v>30</v>
      </c>
      <c r="I19" s="69" t="s">
        <v>4</v>
      </c>
      <c r="J19" s="16" t="s">
        <v>167</v>
      </c>
      <c r="K19" s="131" t="s">
        <v>166</v>
      </c>
      <c r="L19" s="78">
        <v>20078</v>
      </c>
      <c r="M19" s="100">
        <v>20078</v>
      </c>
      <c r="N19" s="80">
        <v>20026.599999999999</v>
      </c>
      <c r="O19" s="81">
        <f t="shared" ref="O19:O52" si="9">N19/L19*100</f>
        <v>99.743998406215752</v>
      </c>
      <c r="P19" s="23">
        <f t="shared" ref="P19:P45" si="10">N19/M19*100</f>
        <v>99.743998406215752</v>
      </c>
    </row>
    <row r="20" spans="1:18" s="38" customFormat="1" ht="60" customHeight="1" x14ac:dyDescent="0.25">
      <c r="A20" s="69" t="s">
        <v>4</v>
      </c>
      <c r="B20" s="69" t="s">
        <v>65</v>
      </c>
      <c r="C20" s="69" t="s">
        <v>5</v>
      </c>
      <c r="D20" s="69" t="s">
        <v>62</v>
      </c>
      <c r="E20" s="68" t="s">
        <v>48</v>
      </c>
      <c r="F20" s="24" t="s">
        <v>132</v>
      </c>
      <c r="G20" s="69" t="s">
        <v>56</v>
      </c>
      <c r="H20" s="69" t="s">
        <v>30</v>
      </c>
      <c r="I20" s="69" t="s">
        <v>4</v>
      </c>
      <c r="J20" s="120" t="s">
        <v>133</v>
      </c>
      <c r="K20" s="131" t="s">
        <v>166</v>
      </c>
      <c r="L20" s="78">
        <v>1000</v>
      </c>
      <c r="M20" s="102">
        <v>1000</v>
      </c>
      <c r="N20" s="82">
        <v>1000</v>
      </c>
      <c r="O20" s="81">
        <f t="shared" si="9"/>
        <v>100</v>
      </c>
      <c r="P20" s="23">
        <f t="shared" si="10"/>
        <v>100</v>
      </c>
      <c r="Q20" s="37"/>
    </row>
    <row r="21" spans="1:18" s="38" customFormat="1" ht="69" customHeight="1" x14ac:dyDescent="0.25">
      <c r="A21" s="67" t="s">
        <v>4</v>
      </c>
      <c r="B21" s="67" t="s">
        <v>65</v>
      </c>
      <c r="C21" s="67" t="s">
        <v>9</v>
      </c>
      <c r="D21" s="67"/>
      <c r="E21" s="66" t="s">
        <v>40</v>
      </c>
      <c r="F21" s="24" t="s">
        <v>132</v>
      </c>
      <c r="G21" s="67" t="s">
        <v>56</v>
      </c>
      <c r="H21" s="118" t="s">
        <v>32</v>
      </c>
      <c r="I21" s="118" t="s">
        <v>10</v>
      </c>
      <c r="J21" s="123" t="s">
        <v>98</v>
      </c>
      <c r="K21" s="130" t="s">
        <v>166</v>
      </c>
      <c r="L21" s="77">
        <f>L22+L23+L24</f>
        <v>558.1</v>
      </c>
      <c r="M21" s="77">
        <f t="shared" ref="M21:N21" si="11">M22+M23+M24</f>
        <v>558.1</v>
      </c>
      <c r="N21" s="77">
        <f t="shared" si="11"/>
        <v>527.70000000000005</v>
      </c>
      <c r="O21" s="23">
        <f t="shared" ref="O21" si="12">M21/L21*100</f>
        <v>100</v>
      </c>
      <c r="P21" s="23">
        <f t="shared" si="10"/>
        <v>94.552947500447942</v>
      </c>
      <c r="Q21" s="37"/>
    </row>
    <row r="22" spans="1:18" s="38" customFormat="1" ht="63" customHeight="1" x14ac:dyDescent="0.25">
      <c r="A22" s="69" t="s">
        <v>4</v>
      </c>
      <c r="B22" s="69" t="s">
        <v>65</v>
      </c>
      <c r="C22" s="69" t="s">
        <v>9</v>
      </c>
      <c r="D22" s="116" t="s">
        <v>62</v>
      </c>
      <c r="E22" s="68" t="s">
        <v>49</v>
      </c>
      <c r="F22" s="24" t="s">
        <v>132</v>
      </c>
      <c r="G22" s="69" t="s">
        <v>56</v>
      </c>
      <c r="H22" s="69" t="s">
        <v>32</v>
      </c>
      <c r="I22" s="69" t="s">
        <v>10</v>
      </c>
      <c r="J22" s="120" t="s">
        <v>134</v>
      </c>
      <c r="K22" s="131" t="s">
        <v>50</v>
      </c>
      <c r="L22" s="78">
        <v>390</v>
      </c>
      <c r="M22" s="102">
        <v>390</v>
      </c>
      <c r="N22" s="82">
        <v>390</v>
      </c>
      <c r="O22" s="81">
        <f t="shared" si="9"/>
        <v>100</v>
      </c>
      <c r="P22" s="23">
        <f t="shared" si="10"/>
        <v>100</v>
      </c>
      <c r="Q22" s="37"/>
    </row>
    <row r="23" spans="1:18" s="38" customFormat="1" ht="122.25" customHeight="1" x14ac:dyDescent="0.25">
      <c r="A23" s="69" t="s">
        <v>4</v>
      </c>
      <c r="B23" s="69" t="s">
        <v>65</v>
      </c>
      <c r="C23" s="69" t="s">
        <v>9</v>
      </c>
      <c r="D23" s="116" t="s">
        <v>65</v>
      </c>
      <c r="E23" s="117" t="s">
        <v>110</v>
      </c>
      <c r="F23" s="24" t="s">
        <v>132</v>
      </c>
      <c r="G23" s="69" t="s">
        <v>56</v>
      </c>
      <c r="H23" s="69" t="s">
        <v>32</v>
      </c>
      <c r="I23" s="69" t="s">
        <v>10</v>
      </c>
      <c r="J23" s="120" t="s">
        <v>135</v>
      </c>
      <c r="K23" s="69" t="s">
        <v>50</v>
      </c>
      <c r="L23" s="78">
        <v>57.2</v>
      </c>
      <c r="M23" s="102">
        <v>57.2</v>
      </c>
      <c r="N23" s="82">
        <v>52</v>
      </c>
      <c r="O23" s="81">
        <f t="shared" si="9"/>
        <v>90.909090909090907</v>
      </c>
      <c r="P23" s="23">
        <f t="shared" si="10"/>
        <v>90.909090909090907</v>
      </c>
      <c r="Q23" s="37"/>
    </row>
    <row r="24" spans="1:18" s="38" customFormat="1" ht="92.25" customHeight="1" x14ac:dyDescent="0.25">
      <c r="A24" s="69" t="s">
        <v>4</v>
      </c>
      <c r="B24" s="69" t="s">
        <v>65</v>
      </c>
      <c r="C24" s="69" t="s">
        <v>9</v>
      </c>
      <c r="D24" s="69" t="s">
        <v>22</v>
      </c>
      <c r="E24" s="117" t="s">
        <v>111</v>
      </c>
      <c r="F24" s="24" t="s">
        <v>132</v>
      </c>
      <c r="G24" s="69" t="s">
        <v>56</v>
      </c>
      <c r="H24" s="120" t="s">
        <v>32</v>
      </c>
      <c r="I24" s="120" t="s">
        <v>10</v>
      </c>
      <c r="J24" s="16" t="s">
        <v>136</v>
      </c>
      <c r="K24" s="69" t="s">
        <v>50</v>
      </c>
      <c r="L24" s="78">
        <v>110.9</v>
      </c>
      <c r="M24" s="102">
        <v>110.9</v>
      </c>
      <c r="N24" s="82">
        <v>85.7</v>
      </c>
      <c r="O24" s="81">
        <f t="shared" si="9"/>
        <v>77.276825969341743</v>
      </c>
      <c r="P24" s="23">
        <f t="shared" si="10"/>
        <v>77.276825969341743</v>
      </c>
      <c r="Q24" s="37"/>
    </row>
    <row r="25" spans="1:18" s="38" customFormat="1" ht="72" customHeight="1" x14ac:dyDescent="0.25">
      <c r="A25" s="69" t="s">
        <v>4</v>
      </c>
      <c r="B25" s="69" t="s">
        <v>65</v>
      </c>
      <c r="C25" s="69" t="s">
        <v>29</v>
      </c>
      <c r="D25" s="69"/>
      <c r="E25" s="117" t="s">
        <v>112</v>
      </c>
      <c r="F25" s="24" t="s">
        <v>154</v>
      </c>
      <c r="G25" s="126" t="s">
        <v>57</v>
      </c>
      <c r="H25" s="120" t="s">
        <v>30</v>
      </c>
      <c r="I25" s="120" t="s">
        <v>4</v>
      </c>
      <c r="J25" s="16" t="s">
        <v>155</v>
      </c>
      <c r="K25" s="16" t="s">
        <v>173</v>
      </c>
      <c r="L25" s="78">
        <v>14294</v>
      </c>
      <c r="M25" s="102">
        <v>14294</v>
      </c>
      <c r="N25" s="82">
        <v>11355.8</v>
      </c>
      <c r="O25" s="81">
        <f t="shared" si="9"/>
        <v>79.444522177137259</v>
      </c>
      <c r="P25" s="23">
        <f t="shared" si="10"/>
        <v>79.444522177137259</v>
      </c>
      <c r="Q25" s="37"/>
    </row>
    <row r="26" spans="1:18" s="38" customFormat="1" ht="72" customHeight="1" x14ac:dyDescent="0.25">
      <c r="A26" s="131" t="s">
        <v>4</v>
      </c>
      <c r="B26" s="131" t="s">
        <v>65</v>
      </c>
      <c r="C26" s="131" t="s">
        <v>10</v>
      </c>
      <c r="D26" s="131" t="s">
        <v>160</v>
      </c>
      <c r="E26" s="125" t="s">
        <v>52</v>
      </c>
      <c r="F26" s="24" t="s">
        <v>132</v>
      </c>
      <c r="G26" s="124" t="s">
        <v>56</v>
      </c>
      <c r="H26" s="124" t="s">
        <v>30</v>
      </c>
      <c r="I26" s="124" t="s">
        <v>4</v>
      </c>
      <c r="J26" s="124" t="s">
        <v>153</v>
      </c>
      <c r="K26" s="124" t="s">
        <v>50</v>
      </c>
      <c r="L26" s="78">
        <v>3939.5</v>
      </c>
      <c r="M26" s="102">
        <v>3939.5</v>
      </c>
      <c r="N26" s="82">
        <v>3939.5</v>
      </c>
      <c r="O26" s="81">
        <f t="shared" si="9"/>
        <v>100</v>
      </c>
      <c r="P26" s="23">
        <f t="shared" si="10"/>
        <v>100</v>
      </c>
      <c r="Q26" s="37"/>
    </row>
    <row r="27" spans="1:18" s="38" customFormat="1" ht="69.75" customHeight="1" x14ac:dyDescent="0.25">
      <c r="A27" s="69" t="s">
        <v>4</v>
      </c>
      <c r="B27" s="69" t="s">
        <v>65</v>
      </c>
      <c r="C27" s="131" t="s">
        <v>161</v>
      </c>
      <c r="D27" s="69"/>
      <c r="E27" s="119" t="s">
        <v>137</v>
      </c>
      <c r="F27" s="24" t="s">
        <v>132</v>
      </c>
      <c r="G27" s="69" t="s">
        <v>56</v>
      </c>
      <c r="H27" s="69" t="s">
        <v>30</v>
      </c>
      <c r="I27" s="122" t="s">
        <v>29</v>
      </c>
      <c r="J27" s="69" t="s">
        <v>84</v>
      </c>
      <c r="K27" s="69" t="s">
        <v>50</v>
      </c>
      <c r="L27" s="78">
        <v>9.6999999999999993</v>
      </c>
      <c r="M27" s="102">
        <v>9.6999999999999993</v>
      </c>
      <c r="N27" s="82">
        <v>9.6999999999999993</v>
      </c>
      <c r="O27" s="81">
        <f t="shared" si="9"/>
        <v>100</v>
      </c>
      <c r="P27" s="23">
        <f t="shared" si="10"/>
        <v>100</v>
      </c>
      <c r="Q27" s="37"/>
    </row>
    <row r="28" spans="1:18" s="38" customFormat="1" ht="69.75" customHeight="1" x14ac:dyDescent="0.25">
      <c r="A28" s="69" t="s">
        <v>4</v>
      </c>
      <c r="B28" s="69" t="s">
        <v>65</v>
      </c>
      <c r="C28" s="116" t="s">
        <v>113</v>
      </c>
      <c r="D28" s="69"/>
      <c r="E28" s="119" t="s">
        <v>114</v>
      </c>
      <c r="F28" s="24" t="s">
        <v>132</v>
      </c>
      <c r="G28" s="69" t="s">
        <v>56</v>
      </c>
      <c r="H28" s="69" t="s">
        <v>30</v>
      </c>
      <c r="I28" s="69" t="s">
        <v>4</v>
      </c>
      <c r="J28" s="16" t="s">
        <v>174</v>
      </c>
      <c r="K28" s="16" t="s">
        <v>175</v>
      </c>
      <c r="L28" s="78">
        <v>80</v>
      </c>
      <c r="M28" s="102">
        <v>80</v>
      </c>
      <c r="N28" s="82">
        <v>0</v>
      </c>
      <c r="O28" s="81">
        <f t="shared" si="9"/>
        <v>0</v>
      </c>
      <c r="P28" s="23">
        <f t="shared" si="10"/>
        <v>0</v>
      </c>
      <c r="Q28" s="37"/>
    </row>
    <row r="29" spans="1:18" s="38" customFormat="1" ht="50.25" customHeight="1" x14ac:dyDescent="0.25">
      <c r="A29" s="164" t="s">
        <v>4</v>
      </c>
      <c r="B29" s="164" t="s">
        <v>62</v>
      </c>
      <c r="C29" s="164"/>
      <c r="D29" s="164"/>
      <c r="E29" s="163" t="s">
        <v>26</v>
      </c>
      <c r="F29" s="24" t="s">
        <v>132</v>
      </c>
      <c r="G29" s="67"/>
      <c r="H29" s="67"/>
      <c r="I29" s="67"/>
      <c r="J29" s="67"/>
      <c r="K29" s="67"/>
      <c r="L29" s="77">
        <f t="shared" ref="L29:N29" si="13">L30</f>
        <v>440818.49999999994</v>
      </c>
      <c r="M29" s="77">
        <f t="shared" si="13"/>
        <v>440818.49999999994</v>
      </c>
      <c r="N29" s="77">
        <f t="shared" si="13"/>
        <v>375942.10000000003</v>
      </c>
      <c r="O29" s="81">
        <f t="shared" ref="O29:O31" si="14">N29/L29*100</f>
        <v>85.282741082781257</v>
      </c>
      <c r="P29" s="23">
        <f t="shared" si="10"/>
        <v>85.282741082781257</v>
      </c>
    </row>
    <row r="30" spans="1:18" s="38" customFormat="1" ht="54.75" customHeight="1" x14ac:dyDescent="0.25">
      <c r="A30" s="174"/>
      <c r="B30" s="174"/>
      <c r="C30" s="174"/>
      <c r="D30" s="164"/>
      <c r="E30" s="163"/>
      <c r="F30" s="24" t="s">
        <v>132</v>
      </c>
      <c r="G30" s="69" t="s">
        <v>56</v>
      </c>
      <c r="H30" s="69"/>
      <c r="I30" s="69"/>
      <c r="J30" s="69"/>
      <c r="K30" s="69"/>
      <c r="L30" s="100">
        <f>L32+L33+L34+L35+L37+L38+L39+L40+L41+L42+L43+L44+L45</f>
        <v>440818.49999999994</v>
      </c>
      <c r="M30" s="100">
        <f t="shared" ref="M30:N30" si="15">M32+M33+M34+M35+M37+M38+M39+M40+M41+M42+M43+M44+M45</f>
        <v>440818.49999999994</v>
      </c>
      <c r="N30" s="100">
        <f t="shared" si="15"/>
        <v>375942.10000000003</v>
      </c>
      <c r="O30" s="81">
        <f t="shared" si="14"/>
        <v>85.282741082781257</v>
      </c>
      <c r="P30" s="23">
        <f t="shared" si="10"/>
        <v>85.282741082781257</v>
      </c>
    </row>
    <row r="31" spans="1:18" s="38" customFormat="1" ht="48" customHeight="1" x14ac:dyDescent="0.25">
      <c r="A31" s="69" t="s">
        <v>4</v>
      </c>
      <c r="B31" s="69" t="s">
        <v>62</v>
      </c>
      <c r="C31" s="69" t="s">
        <v>4</v>
      </c>
      <c r="D31" s="69"/>
      <c r="E31" s="119" t="s">
        <v>115</v>
      </c>
      <c r="F31" s="24" t="s">
        <v>132</v>
      </c>
      <c r="G31" s="69" t="s">
        <v>56</v>
      </c>
      <c r="H31" s="69"/>
      <c r="I31" s="69"/>
      <c r="J31" s="69"/>
      <c r="K31" s="69"/>
      <c r="L31" s="100">
        <f>L34+L35+L37</f>
        <v>328058.8</v>
      </c>
      <c r="M31" s="100">
        <f t="shared" ref="M31:N31" si="16">M34+M35+M37</f>
        <v>328058.8</v>
      </c>
      <c r="N31" s="100">
        <f t="shared" si="16"/>
        <v>322173.7</v>
      </c>
      <c r="O31" s="81">
        <f t="shared" si="14"/>
        <v>98.206083787418606</v>
      </c>
      <c r="P31" s="23">
        <f t="shared" si="10"/>
        <v>98.206083787418606</v>
      </c>
    </row>
    <row r="32" spans="1:18" s="38" customFormat="1" ht="66" customHeight="1" x14ac:dyDescent="0.25">
      <c r="A32" s="120" t="s">
        <v>4</v>
      </c>
      <c r="B32" s="120" t="s">
        <v>62</v>
      </c>
      <c r="C32" s="120" t="s">
        <v>4</v>
      </c>
      <c r="D32" s="120" t="s">
        <v>62</v>
      </c>
      <c r="E32" s="119" t="s">
        <v>116</v>
      </c>
      <c r="F32" s="24" t="s">
        <v>132</v>
      </c>
      <c r="G32" s="114" t="s">
        <v>56</v>
      </c>
      <c r="H32" s="114" t="s">
        <v>30</v>
      </c>
      <c r="I32" s="122" t="s">
        <v>31</v>
      </c>
      <c r="J32" s="114" t="s">
        <v>99</v>
      </c>
      <c r="K32" s="16" t="s">
        <v>150</v>
      </c>
      <c r="L32" s="100">
        <v>620.6</v>
      </c>
      <c r="M32" s="100">
        <v>620.6</v>
      </c>
      <c r="N32" s="80">
        <v>620.6</v>
      </c>
      <c r="O32" s="81">
        <f t="shared" si="9"/>
        <v>100</v>
      </c>
      <c r="P32" s="23">
        <f t="shared" si="10"/>
        <v>100</v>
      </c>
    </row>
    <row r="33" spans="1:18" s="38" customFormat="1" ht="48" customHeight="1" x14ac:dyDescent="0.25">
      <c r="A33" s="120" t="s">
        <v>4</v>
      </c>
      <c r="B33" s="120" t="s">
        <v>62</v>
      </c>
      <c r="C33" s="120" t="s">
        <v>4</v>
      </c>
      <c r="D33" s="120" t="s">
        <v>22</v>
      </c>
      <c r="E33" s="119" t="s">
        <v>117</v>
      </c>
      <c r="F33" s="24" t="s">
        <v>132</v>
      </c>
      <c r="G33" s="114" t="s">
        <v>56</v>
      </c>
      <c r="H33" s="114" t="s">
        <v>30</v>
      </c>
      <c r="I33" s="114" t="s">
        <v>5</v>
      </c>
      <c r="J33" s="114" t="s">
        <v>100</v>
      </c>
      <c r="K33" s="16" t="s">
        <v>150</v>
      </c>
      <c r="L33" s="100">
        <v>18090.8</v>
      </c>
      <c r="M33" s="100">
        <v>18090.8</v>
      </c>
      <c r="N33" s="80">
        <v>18090.8</v>
      </c>
      <c r="O33" s="81">
        <f t="shared" si="9"/>
        <v>100</v>
      </c>
      <c r="P33" s="23">
        <f t="shared" si="10"/>
        <v>100</v>
      </c>
    </row>
    <row r="34" spans="1:18" s="38" customFormat="1" ht="87" customHeight="1" x14ac:dyDescent="0.25">
      <c r="A34" s="69" t="s">
        <v>4</v>
      </c>
      <c r="B34" s="69" t="s">
        <v>62</v>
      </c>
      <c r="C34" s="69" t="s">
        <v>4</v>
      </c>
      <c r="D34" s="69" t="s">
        <v>4</v>
      </c>
      <c r="E34" s="119" t="s">
        <v>118</v>
      </c>
      <c r="F34" s="24" t="s">
        <v>132</v>
      </c>
      <c r="G34" s="69" t="s">
        <v>56</v>
      </c>
      <c r="H34" s="69" t="s">
        <v>30</v>
      </c>
      <c r="I34" s="69" t="s">
        <v>5</v>
      </c>
      <c r="J34" s="69" t="s">
        <v>83</v>
      </c>
      <c r="K34" s="16" t="s">
        <v>168</v>
      </c>
      <c r="L34" s="78">
        <v>281064</v>
      </c>
      <c r="M34" s="100">
        <v>281064</v>
      </c>
      <c r="N34" s="80">
        <v>275203.20000000001</v>
      </c>
      <c r="O34" s="81">
        <f t="shared" si="9"/>
        <v>97.914780975151572</v>
      </c>
      <c r="P34" s="23">
        <f t="shared" si="10"/>
        <v>97.914780975151572</v>
      </c>
      <c r="Q34" s="37"/>
    </row>
    <row r="35" spans="1:18" s="38" customFormat="1" ht="48" customHeight="1" x14ac:dyDescent="0.25">
      <c r="A35" s="69" t="s">
        <v>4</v>
      </c>
      <c r="B35" s="69" t="s">
        <v>62</v>
      </c>
      <c r="C35" s="69" t="s">
        <v>4</v>
      </c>
      <c r="D35" s="131" t="s">
        <v>23</v>
      </c>
      <c r="E35" s="68" t="s">
        <v>74</v>
      </c>
      <c r="F35" s="24" t="s">
        <v>132</v>
      </c>
      <c r="G35" s="69" t="s">
        <v>56</v>
      </c>
      <c r="H35" s="69" t="s">
        <v>30</v>
      </c>
      <c r="I35" s="69" t="s">
        <v>5</v>
      </c>
      <c r="J35" s="16" t="s">
        <v>169</v>
      </c>
      <c r="K35" s="16" t="s">
        <v>170</v>
      </c>
      <c r="L35" s="78">
        <v>46994.8</v>
      </c>
      <c r="M35" s="100">
        <v>46994.8</v>
      </c>
      <c r="N35" s="80">
        <v>46970.5</v>
      </c>
      <c r="O35" s="81">
        <f t="shared" si="9"/>
        <v>99.948292151472074</v>
      </c>
      <c r="P35" s="23">
        <f t="shared" si="10"/>
        <v>99.948292151472074</v>
      </c>
      <c r="Q35" s="37"/>
      <c r="R35" s="37"/>
    </row>
    <row r="36" spans="1:18" s="38" customFormat="1" ht="51.75" hidden="1" customHeight="1" x14ac:dyDescent="0.25">
      <c r="A36" s="69" t="s">
        <v>4</v>
      </c>
      <c r="B36" s="69" t="s">
        <v>62</v>
      </c>
      <c r="C36" s="69" t="s">
        <v>5</v>
      </c>
      <c r="D36" s="69"/>
      <c r="E36" s="68" t="s">
        <v>37</v>
      </c>
      <c r="F36" s="24" t="s">
        <v>132</v>
      </c>
      <c r="G36" s="69" t="s">
        <v>35</v>
      </c>
      <c r="H36" s="69" t="s">
        <v>30</v>
      </c>
      <c r="I36" s="69" t="s">
        <v>5</v>
      </c>
      <c r="J36" s="69" t="s">
        <v>38</v>
      </c>
      <c r="K36" s="16" t="s">
        <v>39</v>
      </c>
      <c r="L36" s="78" t="e">
        <f>K36*L11</f>
        <v>#VALUE!</v>
      </c>
      <c r="M36" s="102" t="e">
        <f>L36*M11</f>
        <v>#VALUE!</v>
      </c>
      <c r="N36" s="82" t="e">
        <f>M36*N11</f>
        <v>#VALUE!</v>
      </c>
      <c r="O36" s="81" t="e">
        <f t="shared" si="9"/>
        <v>#VALUE!</v>
      </c>
      <c r="P36" s="23" t="e">
        <f t="shared" si="10"/>
        <v>#VALUE!</v>
      </c>
    </row>
    <row r="37" spans="1:18" s="38" customFormat="1" ht="60" customHeight="1" x14ac:dyDescent="0.25">
      <c r="A37" s="69" t="s">
        <v>4</v>
      </c>
      <c r="B37" s="69" t="s">
        <v>62</v>
      </c>
      <c r="C37" s="69" t="s">
        <v>4</v>
      </c>
      <c r="D37" s="120" t="s">
        <v>25</v>
      </c>
      <c r="E37" s="68" t="s">
        <v>41</v>
      </c>
      <c r="F37" s="24" t="s">
        <v>132</v>
      </c>
      <c r="G37" s="69" t="s">
        <v>56</v>
      </c>
      <c r="H37" s="69" t="s">
        <v>30</v>
      </c>
      <c r="I37" s="69" t="s">
        <v>5</v>
      </c>
      <c r="J37" s="120" t="s">
        <v>51</v>
      </c>
      <c r="K37" s="16" t="s">
        <v>119</v>
      </c>
      <c r="L37" s="78">
        <v>0</v>
      </c>
      <c r="M37" s="102">
        <v>0</v>
      </c>
      <c r="N37" s="82">
        <v>0</v>
      </c>
      <c r="O37" s="81">
        <v>0</v>
      </c>
      <c r="P37" s="23">
        <v>0</v>
      </c>
      <c r="R37" s="37"/>
    </row>
    <row r="38" spans="1:18" s="38" customFormat="1" ht="59.25" customHeight="1" x14ac:dyDescent="0.25">
      <c r="A38" s="120" t="s">
        <v>4</v>
      </c>
      <c r="B38" s="120" t="s">
        <v>62</v>
      </c>
      <c r="C38" s="120" t="s">
        <v>9</v>
      </c>
      <c r="D38" s="120"/>
      <c r="E38" s="119" t="s">
        <v>81</v>
      </c>
      <c r="F38" s="24" t="s">
        <v>132</v>
      </c>
      <c r="G38" s="120" t="s">
        <v>56</v>
      </c>
      <c r="H38" s="120" t="s">
        <v>30</v>
      </c>
      <c r="I38" s="120" t="s">
        <v>5</v>
      </c>
      <c r="J38" s="16" t="s">
        <v>171</v>
      </c>
      <c r="K38" s="16" t="s">
        <v>158</v>
      </c>
      <c r="L38" s="78">
        <v>15366.3</v>
      </c>
      <c r="M38" s="102">
        <v>15366.3</v>
      </c>
      <c r="N38" s="82">
        <v>14363.7</v>
      </c>
      <c r="O38" s="81">
        <f t="shared" si="9"/>
        <v>93.475332383202215</v>
      </c>
      <c r="P38" s="23">
        <f t="shared" si="10"/>
        <v>93.475332383202215</v>
      </c>
    </row>
    <row r="39" spans="1:18" s="38" customFormat="1" ht="78.75" customHeight="1" x14ac:dyDescent="0.25">
      <c r="A39" s="69" t="s">
        <v>4</v>
      </c>
      <c r="B39" s="69" t="s">
        <v>62</v>
      </c>
      <c r="C39" s="69" t="s">
        <v>10</v>
      </c>
      <c r="D39" s="69"/>
      <c r="E39" s="68" t="s">
        <v>52</v>
      </c>
      <c r="F39" s="24" t="s">
        <v>132</v>
      </c>
      <c r="G39" s="69" t="s">
        <v>56</v>
      </c>
      <c r="H39" s="69" t="s">
        <v>30</v>
      </c>
      <c r="I39" s="122" t="s">
        <v>31</v>
      </c>
      <c r="J39" s="127" t="s">
        <v>157</v>
      </c>
      <c r="K39" s="16" t="s">
        <v>158</v>
      </c>
      <c r="L39" s="78">
        <v>3994.3</v>
      </c>
      <c r="M39" s="102">
        <v>3994.3</v>
      </c>
      <c r="N39" s="82">
        <v>3994.3</v>
      </c>
      <c r="O39" s="81">
        <f t="shared" si="9"/>
        <v>100</v>
      </c>
      <c r="P39" s="23">
        <f t="shared" si="10"/>
        <v>100</v>
      </c>
    </row>
    <row r="40" spans="1:18" s="38" customFormat="1" ht="66" customHeight="1" x14ac:dyDescent="0.25">
      <c r="A40" s="69" t="s">
        <v>4</v>
      </c>
      <c r="B40" s="69" t="s">
        <v>62</v>
      </c>
      <c r="C40" s="69" t="s">
        <v>29</v>
      </c>
      <c r="D40" s="69"/>
      <c r="E40" s="119" t="s">
        <v>120</v>
      </c>
      <c r="F40" s="24" t="s">
        <v>132</v>
      </c>
      <c r="G40" s="16" t="s">
        <v>142</v>
      </c>
      <c r="H40" s="120" t="s">
        <v>30</v>
      </c>
      <c r="I40" s="120" t="s">
        <v>5</v>
      </c>
      <c r="J40" s="16" t="s">
        <v>156</v>
      </c>
      <c r="K40" s="16" t="s">
        <v>172</v>
      </c>
      <c r="L40" s="78">
        <v>69902.8</v>
      </c>
      <c r="M40" s="102">
        <v>69902.8</v>
      </c>
      <c r="N40" s="82">
        <v>11965.9</v>
      </c>
      <c r="O40" s="81">
        <f t="shared" si="9"/>
        <v>17.117912301080928</v>
      </c>
      <c r="P40" s="23">
        <f t="shared" si="10"/>
        <v>17.117912301080928</v>
      </c>
      <c r="Q40" s="37"/>
      <c r="R40" s="74"/>
    </row>
    <row r="41" spans="1:18" s="38" customFormat="1" ht="54.75" customHeight="1" x14ac:dyDescent="0.25">
      <c r="A41" s="69" t="s">
        <v>4</v>
      </c>
      <c r="B41" s="69" t="s">
        <v>62</v>
      </c>
      <c r="C41" s="35" t="s">
        <v>42</v>
      </c>
      <c r="D41" s="35"/>
      <c r="E41" s="68" t="s">
        <v>77</v>
      </c>
      <c r="F41" s="24" t="s">
        <v>132</v>
      </c>
      <c r="G41" s="69" t="s">
        <v>56</v>
      </c>
      <c r="H41" s="69" t="s">
        <v>30</v>
      </c>
      <c r="I41" s="69" t="s">
        <v>29</v>
      </c>
      <c r="J41" s="122" t="s">
        <v>151</v>
      </c>
      <c r="K41" s="16" t="s">
        <v>158</v>
      </c>
      <c r="L41" s="78">
        <v>25.8</v>
      </c>
      <c r="M41" s="100">
        <v>25.8</v>
      </c>
      <c r="N41" s="80">
        <v>25.8</v>
      </c>
      <c r="O41" s="81">
        <f t="shared" si="9"/>
        <v>100</v>
      </c>
      <c r="P41" s="23">
        <f t="shared" si="10"/>
        <v>100</v>
      </c>
      <c r="Q41" s="37"/>
      <c r="R41" s="74"/>
    </row>
    <row r="42" spans="1:18" s="38" customFormat="1" ht="48" customHeight="1" x14ac:dyDescent="0.25">
      <c r="A42" s="120" t="s">
        <v>4</v>
      </c>
      <c r="B42" s="120" t="s">
        <v>62</v>
      </c>
      <c r="C42" s="35" t="s">
        <v>123</v>
      </c>
      <c r="D42" s="35"/>
      <c r="E42" s="119" t="s">
        <v>122</v>
      </c>
      <c r="F42" s="24" t="s">
        <v>132</v>
      </c>
      <c r="G42" s="69" t="s">
        <v>56</v>
      </c>
      <c r="H42" s="69" t="s">
        <v>30</v>
      </c>
      <c r="I42" s="120" t="s">
        <v>30</v>
      </c>
      <c r="J42" s="16" t="s">
        <v>138</v>
      </c>
      <c r="K42" s="16" t="s">
        <v>159</v>
      </c>
      <c r="L42" s="78">
        <v>2107.8000000000002</v>
      </c>
      <c r="M42" s="102">
        <v>2107.8000000000002</v>
      </c>
      <c r="N42" s="82">
        <v>2107.8000000000002</v>
      </c>
      <c r="O42" s="81">
        <f t="shared" si="9"/>
        <v>100</v>
      </c>
      <c r="P42" s="23">
        <f t="shared" si="10"/>
        <v>100</v>
      </c>
      <c r="Q42" s="37"/>
      <c r="R42" s="74"/>
    </row>
    <row r="43" spans="1:18" s="38" customFormat="1" ht="48" customHeight="1" x14ac:dyDescent="0.25">
      <c r="A43" s="120"/>
      <c r="B43" s="120"/>
      <c r="C43" s="35"/>
      <c r="D43" s="35"/>
      <c r="E43" s="119" t="s">
        <v>121</v>
      </c>
      <c r="F43" s="24" t="s">
        <v>132</v>
      </c>
      <c r="G43" s="35" t="s">
        <v>56</v>
      </c>
      <c r="H43" s="35" t="s">
        <v>30</v>
      </c>
      <c r="I43" s="35" t="s">
        <v>5</v>
      </c>
      <c r="J43" s="35" t="s">
        <v>139</v>
      </c>
      <c r="K43" s="49" t="s">
        <v>50</v>
      </c>
      <c r="L43" s="91">
        <v>678.9</v>
      </c>
      <c r="M43" s="104">
        <v>678.9</v>
      </c>
      <c r="N43" s="83">
        <v>678.9</v>
      </c>
      <c r="O43" s="81">
        <f t="shared" si="9"/>
        <v>100</v>
      </c>
      <c r="P43" s="23">
        <f t="shared" si="10"/>
        <v>100</v>
      </c>
      <c r="Q43" s="37"/>
      <c r="R43" s="74"/>
    </row>
    <row r="44" spans="1:18" s="38" customFormat="1" ht="61.5" customHeight="1" x14ac:dyDescent="0.25">
      <c r="A44" s="127" t="s">
        <v>4</v>
      </c>
      <c r="B44" s="127" t="s">
        <v>62</v>
      </c>
      <c r="C44" s="35" t="s">
        <v>124</v>
      </c>
      <c r="D44" s="35" t="s">
        <v>65</v>
      </c>
      <c r="E44" s="48" t="s">
        <v>162</v>
      </c>
      <c r="F44" s="24" t="s">
        <v>132</v>
      </c>
      <c r="G44" s="35" t="s">
        <v>56</v>
      </c>
      <c r="H44" s="35" t="s">
        <v>30</v>
      </c>
      <c r="I44" s="35" t="s">
        <v>5</v>
      </c>
      <c r="J44" s="35" t="s">
        <v>140</v>
      </c>
      <c r="K44" s="49" t="s">
        <v>50</v>
      </c>
      <c r="L44" s="91">
        <v>1607.6</v>
      </c>
      <c r="M44" s="104">
        <v>1607.6</v>
      </c>
      <c r="N44" s="83">
        <v>1575.8</v>
      </c>
      <c r="O44" s="81">
        <f t="shared" si="9"/>
        <v>98.02189599402837</v>
      </c>
      <c r="P44" s="23">
        <f t="shared" si="10"/>
        <v>98.02189599402837</v>
      </c>
      <c r="Q44" s="37"/>
      <c r="R44" s="74"/>
    </row>
    <row r="45" spans="1:18" s="38" customFormat="1" ht="56.25" customHeight="1" x14ac:dyDescent="0.25">
      <c r="A45" s="120" t="s">
        <v>4</v>
      </c>
      <c r="B45" s="120" t="s">
        <v>62</v>
      </c>
      <c r="C45" s="35" t="s">
        <v>124</v>
      </c>
      <c r="D45" s="35" t="s">
        <v>65</v>
      </c>
      <c r="E45" s="48" t="s">
        <v>162</v>
      </c>
      <c r="F45" s="24" t="s">
        <v>132</v>
      </c>
      <c r="G45" s="35" t="s">
        <v>56</v>
      </c>
      <c r="H45" s="35" t="s">
        <v>30</v>
      </c>
      <c r="I45" s="35" t="s">
        <v>5</v>
      </c>
      <c r="J45" s="35" t="s">
        <v>141</v>
      </c>
      <c r="K45" s="49" t="s">
        <v>50</v>
      </c>
      <c r="L45" s="91">
        <v>364.8</v>
      </c>
      <c r="M45" s="104">
        <v>364.8</v>
      </c>
      <c r="N45" s="83">
        <v>344.8</v>
      </c>
      <c r="O45" s="81">
        <f t="shared" si="9"/>
        <v>94.517543859649123</v>
      </c>
      <c r="P45" s="23">
        <f t="shared" si="10"/>
        <v>94.517543859649123</v>
      </c>
      <c r="Q45" s="37"/>
      <c r="R45" s="74"/>
    </row>
    <row r="46" spans="1:18" s="38" customFormat="1" ht="12.95" customHeight="1" x14ac:dyDescent="0.25">
      <c r="A46" s="164" t="s">
        <v>4</v>
      </c>
      <c r="B46" s="164" t="s">
        <v>22</v>
      </c>
      <c r="C46" s="179"/>
      <c r="D46" s="179"/>
      <c r="E46" s="181" t="s">
        <v>27</v>
      </c>
      <c r="F46" s="40" t="s">
        <v>11</v>
      </c>
      <c r="G46" s="71"/>
      <c r="H46" s="71"/>
      <c r="I46" s="71"/>
      <c r="J46" s="71"/>
      <c r="K46" s="71"/>
      <c r="L46" s="105">
        <f>SUM(L47)</f>
        <v>27325.8</v>
      </c>
      <c r="M46" s="105">
        <f>SUM(M47)</f>
        <v>27325.8</v>
      </c>
      <c r="N46" s="84">
        <f>SUM(N47)</f>
        <v>27275.4</v>
      </c>
      <c r="O46" s="109">
        <f t="shared" si="9"/>
        <v>99.815558922337146</v>
      </c>
      <c r="P46" s="110">
        <f>SUM(P47)</f>
        <v>99.815558922337146</v>
      </c>
    </row>
    <row r="47" spans="1:18" s="38" customFormat="1" ht="59.25" customHeight="1" x14ac:dyDescent="0.25">
      <c r="A47" s="174"/>
      <c r="B47" s="174"/>
      <c r="C47" s="174"/>
      <c r="D47" s="164"/>
      <c r="E47" s="163"/>
      <c r="F47" s="24" t="s">
        <v>132</v>
      </c>
      <c r="G47" s="16" t="s">
        <v>142</v>
      </c>
      <c r="H47" s="69" t="s">
        <v>30</v>
      </c>
      <c r="I47" s="69" t="s">
        <v>9</v>
      </c>
      <c r="J47" s="120" t="s">
        <v>143</v>
      </c>
      <c r="K47" s="69"/>
      <c r="L47" s="106">
        <f>L50+L51</f>
        <v>27325.8</v>
      </c>
      <c r="M47" s="106">
        <f>M50+M51</f>
        <v>27325.8</v>
      </c>
      <c r="N47" s="85">
        <f>N50+N51</f>
        <v>27275.4</v>
      </c>
      <c r="O47" s="111">
        <f t="shared" si="9"/>
        <v>99.815558922337146</v>
      </c>
      <c r="P47" s="112">
        <f>N47/M47*100</f>
        <v>99.815558922337146</v>
      </c>
    </row>
    <row r="48" spans="1:18" s="38" customFormat="1" ht="24.75" hidden="1" customHeight="1" x14ac:dyDescent="0.25">
      <c r="A48" s="174"/>
      <c r="B48" s="174"/>
      <c r="C48" s="174"/>
      <c r="D48" s="164"/>
      <c r="E48" s="163"/>
      <c r="F48" s="24" t="s">
        <v>132</v>
      </c>
      <c r="G48" s="16" t="s">
        <v>142</v>
      </c>
      <c r="H48" s="69"/>
      <c r="I48" s="69"/>
      <c r="J48" s="69"/>
      <c r="K48" s="69"/>
      <c r="L48" s="78"/>
      <c r="M48" s="102"/>
      <c r="N48" s="85"/>
      <c r="O48" s="111" t="e">
        <f t="shared" si="9"/>
        <v>#DIV/0!</v>
      </c>
      <c r="P48" s="112" t="e">
        <f t="shared" ref="P48:P49" si="17">N48/M48*100</f>
        <v>#DIV/0!</v>
      </c>
    </row>
    <row r="49" spans="1:16" s="38" customFormat="1" ht="24.75" hidden="1" customHeight="1" x14ac:dyDescent="0.25">
      <c r="A49" s="174"/>
      <c r="B49" s="174"/>
      <c r="C49" s="174"/>
      <c r="D49" s="164"/>
      <c r="E49" s="163"/>
      <c r="F49" s="24" t="s">
        <v>132</v>
      </c>
      <c r="G49" s="16" t="s">
        <v>142</v>
      </c>
      <c r="H49" s="69"/>
      <c r="I49" s="69"/>
      <c r="J49" s="69"/>
      <c r="K49" s="69"/>
      <c r="L49" s="78">
        <f t="shared" ref="L49:N49" si="18">L52</f>
        <v>0</v>
      </c>
      <c r="M49" s="102">
        <f t="shared" si="18"/>
        <v>0</v>
      </c>
      <c r="N49" s="85">
        <f t="shared" si="18"/>
        <v>0</v>
      </c>
      <c r="O49" s="111" t="e">
        <f t="shared" si="9"/>
        <v>#DIV/0!</v>
      </c>
      <c r="P49" s="112" t="e">
        <f t="shared" si="17"/>
        <v>#DIV/0!</v>
      </c>
    </row>
    <row r="50" spans="1:16" s="38" customFormat="1" ht="60.75" customHeight="1" x14ac:dyDescent="0.25">
      <c r="A50" s="69" t="s">
        <v>4</v>
      </c>
      <c r="B50" s="69" t="s">
        <v>22</v>
      </c>
      <c r="C50" s="69" t="s">
        <v>4</v>
      </c>
      <c r="D50" s="69"/>
      <c r="E50" s="132" t="s">
        <v>163</v>
      </c>
      <c r="F50" s="24" t="s">
        <v>132</v>
      </c>
      <c r="G50" s="16" t="s">
        <v>142</v>
      </c>
      <c r="H50" s="69" t="s">
        <v>30</v>
      </c>
      <c r="I50" s="69" t="s">
        <v>9</v>
      </c>
      <c r="J50" s="16" t="s">
        <v>144</v>
      </c>
      <c r="K50" s="16" t="s">
        <v>176</v>
      </c>
      <c r="L50" s="78">
        <v>27325.8</v>
      </c>
      <c r="M50" s="100">
        <v>27325.8</v>
      </c>
      <c r="N50" s="85">
        <v>27275.4</v>
      </c>
      <c r="O50" s="111">
        <f t="shared" si="9"/>
        <v>99.815558922337146</v>
      </c>
      <c r="P50" s="112">
        <f>N50/M50*100</f>
        <v>99.815558922337146</v>
      </c>
    </row>
    <row r="51" spans="1:16" s="38" customFormat="1" ht="48" customHeight="1" x14ac:dyDescent="0.25">
      <c r="A51" s="69" t="s">
        <v>4</v>
      </c>
      <c r="B51" s="69" t="s">
        <v>22</v>
      </c>
      <c r="C51" s="120" t="s">
        <v>30</v>
      </c>
      <c r="D51" s="69"/>
      <c r="E51" s="119" t="s">
        <v>125</v>
      </c>
      <c r="F51" s="24" t="s">
        <v>132</v>
      </c>
      <c r="G51" s="16" t="s">
        <v>142</v>
      </c>
      <c r="H51" s="69" t="s">
        <v>30</v>
      </c>
      <c r="I51" s="69" t="s">
        <v>9</v>
      </c>
      <c r="J51" s="120" t="s">
        <v>145</v>
      </c>
      <c r="K51" s="16"/>
      <c r="L51" s="78"/>
      <c r="M51" s="100"/>
      <c r="N51" s="85"/>
      <c r="O51" s="111"/>
      <c r="P51" s="112"/>
    </row>
    <row r="52" spans="1:16" s="38" customFormat="1" ht="36.75" hidden="1" customHeight="1" x14ac:dyDescent="0.25">
      <c r="A52" s="69" t="s">
        <v>4</v>
      </c>
      <c r="B52" s="69" t="s">
        <v>22</v>
      </c>
      <c r="C52" s="69" t="s">
        <v>5</v>
      </c>
      <c r="D52" s="69"/>
      <c r="E52" s="68" t="s">
        <v>78</v>
      </c>
      <c r="F52" s="15" t="s">
        <v>60</v>
      </c>
      <c r="G52" s="69" t="s">
        <v>56</v>
      </c>
      <c r="H52" s="69" t="s">
        <v>30</v>
      </c>
      <c r="I52" s="69" t="s">
        <v>5</v>
      </c>
      <c r="J52" s="69" t="s">
        <v>79</v>
      </c>
      <c r="K52" s="16" t="s">
        <v>34</v>
      </c>
      <c r="L52" s="78"/>
      <c r="M52" s="102"/>
      <c r="N52" s="85"/>
      <c r="O52" s="111" t="e">
        <f t="shared" si="9"/>
        <v>#DIV/0!</v>
      </c>
      <c r="P52" s="112" t="e">
        <f t="shared" ref="P52:P62" si="19">N52/M52*100</f>
        <v>#DIV/0!</v>
      </c>
    </row>
    <row r="53" spans="1:16" s="38" customFormat="1" x14ac:dyDescent="0.25">
      <c r="A53" s="164" t="s">
        <v>124</v>
      </c>
      <c r="B53" s="164" t="s">
        <v>126</v>
      </c>
      <c r="C53" s="164"/>
      <c r="D53" s="164"/>
      <c r="E53" s="163" t="s">
        <v>28</v>
      </c>
      <c r="F53" s="14" t="s">
        <v>11</v>
      </c>
      <c r="G53" s="67"/>
      <c r="H53" s="67"/>
      <c r="I53" s="67"/>
      <c r="J53" s="67"/>
      <c r="K53" s="67"/>
      <c r="L53" s="77">
        <f t="shared" ref="L53" si="20">L54</f>
        <v>0</v>
      </c>
      <c r="M53" s="103">
        <f>M54+M56</f>
        <v>0</v>
      </c>
      <c r="N53" s="86">
        <f>N54+N56</f>
        <v>0</v>
      </c>
      <c r="O53" s="111"/>
      <c r="P53" s="112"/>
    </row>
    <row r="54" spans="1:16" s="38" customFormat="1" ht="24.75" customHeight="1" x14ac:dyDescent="0.25">
      <c r="A54" s="174"/>
      <c r="B54" s="174"/>
      <c r="C54" s="174"/>
      <c r="D54" s="164"/>
      <c r="E54" s="163"/>
      <c r="F54" s="15" t="s">
        <v>59</v>
      </c>
      <c r="G54" s="16" t="s">
        <v>57</v>
      </c>
      <c r="H54" s="69" t="s">
        <v>30</v>
      </c>
      <c r="I54" s="120" t="s">
        <v>30</v>
      </c>
      <c r="J54" s="69"/>
      <c r="K54" s="69"/>
      <c r="L54" s="90"/>
      <c r="M54" s="102"/>
      <c r="N54" s="85"/>
      <c r="O54" s="111"/>
      <c r="P54" s="112"/>
    </row>
    <row r="55" spans="1:16" s="38" customFormat="1" ht="24.75" customHeight="1" x14ac:dyDescent="0.25">
      <c r="A55" s="121" t="s">
        <v>124</v>
      </c>
      <c r="B55" s="121" t="s">
        <v>126</v>
      </c>
      <c r="C55" s="121" t="s">
        <v>4</v>
      </c>
      <c r="D55" s="69"/>
      <c r="E55" s="68" t="s">
        <v>53</v>
      </c>
      <c r="F55" s="15" t="s">
        <v>59</v>
      </c>
      <c r="G55" s="16" t="s">
        <v>57</v>
      </c>
      <c r="H55" s="69" t="s">
        <v>30</v>
      </c>
      <c r="I55" s="120" t="s">
        <v>30</v>
      </c>
      <c r="J55" s="120" t="s">
        <v>146</v>
      </c>
      <c r="K55" s="16" t="s">
        <v>158</v>
      </c>
      <c r="L55" s="78"/>
      <c r="M55" s="102"/>
      <c r="N55" s="85"/>
      <c r="O55" s="87"/>
      <c r="P55" s="112"/>
    </row>
    <row r="56" spans="1:16" s="38" customFormat="1" ht="38.25" customHeight="1" x14ac:dyDescent="0.25">
      <c r="A56" s="121"/>
      <c r="B56" s="70"/>
      <c r="C56" s="70"/>
      <c r="D56" s="69"/>
      <c r="E56" s="68" t="s">
        <v>54</v>
      </c>
      <c r="F56" s="15" t="s">
        <v>59</v>
      </c>
      <c r="G56" s="16" t="s">
        <v>57</v>
      </c>
      <c r="H56" s="69" t="s">
        <v>30</v>
      </c>
      <c r="I56" s="120" t="s">
        <v>30</v>
      </c>
      <c r="J56" s="69"/>
      <c r="K56" s="69"/>
      <c r="L56" s="78"/>
      <c r="M56" s="102"/>
      <c r="N56" s="85"/>
      <c r="O56" s="87"/>
      <c r="P56" s="112"/>
    </row>
    <row r="57" spans="1:16" s="38" customFormat="1" ht="24.75" customHeight="1" x14ac:dyDescent="0.25">
      <c r="A57" s="121" t="s">
        <v>124</v>
      </c>
      <c r="B57" s="121" t="s">
        <v>126</v>
      </c>
      <c r="C57" s="121" t="s">
        <v>5</v>
      </c>
      <c r="D57" s="69"/>
      <c r="E57" s="119" t="s">
        <v>127</v>
      </c>
      <c r="F57" s="15" t="s">
        <v>59</v>
      </c>
      <c r="G57" s="16" t="s">
        <v>57</v>
      </c>
      <c r="H57" s="69" t="s">
        <v>30</v>
      </c>
      <c r="I57" s="120" t="s">
        <v>30</v>
      </c>
      <c r="J57" s="120" t="s">
        <v>147</v>
      </c>
      <c r="K57" s="120"/>
      <c r="L57" s="78"/>
      <c r="M57" s="102"/>
      <c r="N57" s="85"/>
      <c r="O57" s="87"/>
      <c r="P57" s="112"/>
    </row>
    <row r="58" spans="1:16" s="38" customFormat="1" x14ac:dyDescent="0.25">
      <c r="A58" s="164" t="s">
        <v>4</v>
      </c>
      <c r="B58" s="164" t="s">
        <v>23</v>
      </c>
      <c r="C58" s="164"/>
      <c r="D58" s="164"/>
      <c r="E58" s="163" t="s">
        <v>128</v>
      </c>
      <c r="F58" s="14" t="s">
        <v>11</v>
      </c>
      <c r="G58" s="67"/>
      <c r="H58" s="67"/>
      <c r="I58" s="67"/>
      <c r="J58" s="67"/>
      <c r="K58" s="67"/>
      <c r="L58" s="77">
        <f>L59</f>
        <v>22064.400000000001</v>
      </c>
      <c r="M58" s="77">
        <f t="shared" ref="M58:N58" si="21">M59</f>
        <v>22064.400000000001</v>
      </c>
      <c r="N58" s="77">
        <f t="shared" si="21"/>
        <v>22059.4</v>
      </c>
      <c r="O58" s="81">
        <f t="shared" ref="O58:O59" si="22">N58/L58*100</f>
        <v>99.977339062018459</v>
      </c>
      <c r="P58" s="23">
        <f t="shared" ref="P58:P59" si="23">N58/M58*100</f>
        <v>99.977339062018459</v>
      </c>
    </row>
    <row r="59" spans="1:16" s="38" customFormat="1" ht="45" x14ac:dyDescent="0.25">
      <c r="A59" s="174"/>
      <c r="B59" s="177"/>
      <c r="C59" s="177"/>
      <c r="D59" s="178"/>
      <c r="E59" s="180"/>
      <c r="F59" s="24" t="s">
        <v>132</v>
      </c>
      <c r="G59" s="36" t="s">
        <v>56</v>
      </c>
      <c r="H59" s="36" t="s">
        <v>30</v>
      </c>
      <c r="I59" s="36" t="s">
        <v>31</v>
      </c>
      <c r="J59" s="36" t="s">
        <v>148</v>
      </c>
      <c r="K59" s="36"/>
      <c r="L59" s="92">
        <f>L60+L61+L62</f>
        <v>22064.400000000001</v>
      </c>
      <c r="M59" s="92">
        <f t="shared" ref="M59:N59" si="24">M60+M61+M62</f>
        <v>22064.400000000001</v>
      </c>
      <c r="N59" s="92">
        <f t="shared" si="24"/>
        <v>22059.4</v>
      </c>
      <c r="O59" s="81">
        <f t="shared" si="22"/>
        <v>99.977339062018459</v>
      </c>
      <c r="P59" s="23">
        <f t="shared" si="23"/>
        <v>99.977339062018459</v>
      </c>
    </row>
    <row r="60" spans="1:16" s="38" customFormat="1" ht="60" customHeight="1" x14ac:dyDescent="0.25">
      <c r="A60" s="42" t="s">
        <v>4</v>
      </c>
      <c r="B60" s="39" t="s">
        <v>23</v>
      </c>
      <c r="C60" s="39" t="s">
        <v>4</v>
      </c>
      <c r="D60" s="39"/>
      <c r="E60" s="41" t="s">
        <v>129</v>
      </c>
      <c r="F60" s="24" t="s">
        <v>132</v>
      </c>
      <c r="G60" s="39" t="s">
        <v>56</v>
      </c>
      <c r="H60" s="39" t="s">
        <v>30</v>
      </c>
      <c r="I60" s="39" t="s">
        <v>31</v>
      </c>
      <c r="J60" s="43" t="s">
        <v>152</v>
      </c>
      <c r="K60" s="43" t="s">
        <v>177</v>
      </c>
      <c r="L60" s="93">
        <v>4989.7</v>
      </c>
      <c r="M60" s="107">
        <v>4989.7</v>
      </c>
      <c r="N60" s="108">
        <v>4877.6000000000004</v>
      </c>
      <c r="O60" s="87">
        <f t="shared" ref="O60:O62" si="25">N60/L60*100</f>
        <v>97.753371946209199</v>
      </c>
      <c r="P60" s="112">
        <f t="shared" si="19"/>
        <v>97.753371946209199</v>
      </c>
    </row>
    <row r="61" spans="1:16" s="38" customFormat="1" ht="56.25" customHeight="1" x14ac:dyDescent="0.25">
      <c r="A61" s="69" t="s">
        <v>4</v>
      </c>
      <c r="B61" s="120" t="s">
        <v>23</v>
      </c>
      <c r="C61" s="120" t="s">
        <v>5</v>
      </c>
      <c r="D61" s="69"/>
      <c r="E61" s="119" t="s">
        <v>130</v>
      </c>
      <c r="F61" s="24" t="s">
        <v>132</v>
      </c>
      <c r="G61" s="69" t="s">
        <v>56</v>
      </c>
      <c r="H61" s="69" t="s">
        <v>30</v>
      </c>
      <c r="I61" s="69" t="s">
        <v>31</v>
      </c>
      <c r="J61" s="120" t="s">
        <v>149</v>
      </c>
      <c r="K61" s="16" t="s">
        <v>178</v>
      </c>
      <c r="L61" s="78">
        <v>6801.5</v>
      </c>
      <c r="M61" s="102">
        <v>6801.5</v>
      </c>
      <c r="N61" s="85">
        <v>6800.2</v>
      </c>
      <c r="O61" s="87">
        <f t="shared" si="25"/>
        <v>99.980886569139159</v>
      </c>
      <c r="P61" s="112">
        <f t="shared" si="19"/>
        <v>99.980886569139159</v>
      </c>
    </row>
    <row r="62" spans="1:16" s="38" customFormat="1" ht="51" customHeight="1" x14ac:dyDescent="0.25">
      <c r="A62" s="120" t="s">
        <v>4</v>
      </c>
      <c r="B62" s="120" t="s">
        <v>23</v>
      </c>
      <c r="C62" s="120" t="s">
        <v>9</v>
      </c>
      <c r="D62" s="69"/>
      <c r="E62" s="119" t="s">
        <v>131</v>
      </c>
      <c r="F62" s="24" t="s">
        <v>132</v>
      </c>
      <c r="G62" s="69" t="s">
        <v>56</v>
      </c>
      <c r="H62" s="69" t="s">
        <v>32</v>
      </c>
      <c r="I62" s="69" t="s">
        <v>55</v>
      </c>
      <c r="J62" s="69" t="s">
        <v>89</v>
      </c>
      <c r="K62" s="16"/>
      <c r="L62" s="78">
        <v>10273.200000000001</v>
      </c>
      <c r="M62" s="100">
        <v>10273.200000000001</v>
      </c>
      <c r="N62" s="85">
        <v>10381.6</v>
      </c>
      <c r="O62" s="87">
        <f t="shared" si="25"/>
        <v>101.05517268231905</v>
      </c>
      <c r="P62" s="112">
        <f t="shared" si="19"/>
        <v>101.05517268231905</v>
      </c>
    </row>
    <row r="63" spans="1:16" x14ac:dyDescent="0.25">
      <c r="N63" s="88"/>
      <c r="O63" s="88"/>
    </row>
    <row r="64" spans="1:16" x14ac:dyDescent="0.25">
      <c r="N64" s="88"/>
      <c r="O64" s="88"/>
    </row>
    <row r="65" spans="14:15" x14ac:dyDescent="0.25">
      <c r="N65" s="88"/>
      <c r="O65" s="88"/>
    </row>
    <row r="66" spans="14:15" x14ac:dyDescent="0.25">
      <c r="N66" s="88"/>
      <c r="O66" s="88"/>
    </row>
  </sheetData>
  <mergeCells count="43">
    <mergeCell ref="M3:P3"/>
    <mergeCell ref="A58:A59"/>
    <mergeCell ref="B58:B59"/>
    <mergeCell ref="C58:C59"/>
    <mergeCell ref="A53:A54"/>
    <mergeCell ref="B53:B54"/>
    <mergeCell ref="C53:C54"/>
    <mergeCell ref="D58:D59"/>
    <mergeCell ref="D46:D49"/>
    <mergeCell ref="E58:E59"/>
    <mergeCell ref="E46:E49"/>
    <mergeCell ref="E53:E54"/>
    <mergeCell ref="D53:D54"/>
    <mergeCell ref="A46:A49"/>
    <mergeCell ref="B46:B49"/>
    <mergeCell ref="C46:C49"/>
    <mergeCell ref="A16:A17"/>
    <mergeCell ref="C29:C30"/>
    <mergeCell ref="C16:C17"/>
    <mergeCell ref="B16:B17"/>
    <mergeCell ref="A29:A30"/>
    <mergeCell ref="B29:B30"/>
    <mergeCell ref="D7:P7"/>
    <mergeCell ref="E9:E10"/>
    <mergeCell ref="G9:K9"/>
    <mergeCell ref="F9:F10"/>
    <mergeCell ref="A9:D9"/>
    <mergeCell ref="L9:N9"/>
    <mergeCell ref="O9:P9"/>
    <mergeCell ref="A12:A13"/>
    <mergeCell ref="A14:A15"/>
    <mergeCell ref="C12:C13"/>
    <mergeCell ref="B12:B13"/>
    <mergeCell ref="C14:C15"/>
    <mergeCell ref="B14:B15"/>
    <mergeCell ref="E12:E13"/>
    <mergeCell ref="D12:D13"/>
    <mergeCell ref="D29:D30"/>
    <mergeCell ref="E29:E30"/>
    <mergeCell ref="E16:E17"/>
    <mergeCell ref="E14:E15"/>
    <mergeCell ref="D16:D17"/>
    <mergeCell ref="D14:D15"/>
  </mergeCells>
  <phoneticPr fontId="17" type="noConversion"/>
  <pageMargins left="0.23622047244094491" right="0.23622047244094491" top="0.74803149606299213" bottom="0.74803149606299213" header="0.31496062992125984" footer="0.31496062992125984"/>
  <pageSetup paperSize="9" scale="60" fitToHeight="0" orientation="portrait" r:id="rId1"/>
  <headerFooter>
    <oddFooter>&amp;C&amp;P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64"/>
  <sheetViews>
    <sheetView zoomScale="130" zoomScaleNormal="130" workbookViewId="0">
      <selection activeCell="E9" sqref="E9:E10"/>
    </sheetView>
  </sheetViews>
  <sheetFormatPr defaultRowHeight="15" x14ac:dyDescent="0.25"/>
  <cols>
    <col min="1" max="1" width="4.5703125" customWidth="1"/>
    <col min="2" max="2" width="4.42578125" customWidth="1"/>
    <col min="3" max="3" width="19.42578125" customWidth="1"/>
    <col min="4" max="4" width="36.42578125" customWidth="1"/>
    <col min="5" max="5" width="15.85546875" customWidth="1"/>
    <col min="6" max="6" width="17.140625" customWidth="1"/>
    <col min="7" max="7" width="17.5703125" customWidth="1"/>
  </cols>
  <sheetData>
    <row r="1" spans="1:11" x14ac:dyDescent="0.25">
      <c r="A1" s="1"/>
      <c r="B1" s="1"/>
      <c r="C1" s="1"/>
      <c r="D1" s="1"/>
      <c r="E1" s="1"/>
      <c r="F1" s="8"/>
    </row>
    <row r="2" spans="1:11" x14ac:dyDescent="0.25">
      <c r="A2" s="1"/>
      <c r="B2" s="1"/>
      <c r="C2" s="1"/>
      <c r="D2" s="1"/>
      <c r="E2" s="1"/>
      <c r="F2" s="8"/>
    </row>
    <row r="3" spans="1:11" x14ac:dyDescent="0.25">
      <c r="A3" s="1"/>
      <c r="B3" s="1"/>
      <c r="C3" s="1"/>
      <c r="D3" s="1"/>
      <c r="E3" s="1"/>
      <c r="F3" s="8"/>
    </row>
    <row r="4" spans="1:11" x14ac:dyDescent="0.25">
      <c r="A4" s="1"/>
      <c r="B4" s="1"/>
      <c r="C4" s="1"/>
      <c r="D4" s="1"/>
      <c r="E4" s="1"/>
      <c r="F4" s="8"/>
    </row>
    <row r="5" spans="1:11" x14ac:dyDescent="0.25">
      <c r="A5" s="1"/>
      <c r="B5" s="1"/>
      <c r="C5" s="1"/>
      <c r="D5" s="1"/>
      <c r="E5" s="1"/>
      <c r="F5" s="8"/>
    </row>
    <row r="6" spans="1:11" ht="18" customHeight="1" x14ac:dyDescent="0.25">
      <c r="A6" s="189" t="s">
        <v>187</v>
      </c>
      <c r="B6" s="190"/>
      <c r="C6" s="190"/>
      <c r="D6" s="190"/>
      <c r="E6" s="190"/>
      <c r="F6" s="190"/>
      <c r="G6" s="190"/>
      <c r="H6" s="191"/>
    </row>
    <row r="7" spans="1:11" ht="10.5" customHeight="1" x14ac:dyDescent="0.25">
      <c r="A7" s="1"/>
      <c r="B7" s="1"/>
      <c r="C7" s="1"/>
      <c r="D7" s="1"/>
      <c r="E7" s="1"/>
      <c r="F7" s="1"/>
      <c r="G7" s="1"/>
    </row>
    <row r="8" spans="1:11" ht="20.25" customHeight="1" x14ac:dyDescent="0.25">
      <c r="A8" s="197" t="s">
        <v>0</v>
      </c>
      <c r="B8" s="198"/>
      <c r="C8" s="194" t="s">
        <v>17</v>
      </c>
      <c r="D8" s="194" t="s">
        <v>72</v>
      </c>
      <c r="E8" s="182"/>
      <c r="F8" s="183"/>
      <c r="G8" s="184"/>
    </row>
    <row r="9" spans="1:11" ht="33.75" customHeight="1" x14ac:dyDescent="0.25">
      <c r="A9" s="197"/>
      <c r="B9" s="198"/>
      <c r="C9" s="195" t="s">
        <v>64</v>
      </c>
      <c r="D9" s="195"/>
      <c r="E9" s="185" t="s">
        <v>188</v>
      </c>
      <c r="F9" s="185" t="s">
        <v>101</v>
      </c>
      <c r="G9" s="187" t="s">
        <v>90</v>
      </c>
    </row>
    <row r="10" spans="1:11" ht="27.75" customHeight="1" x14ac:dyDescent="0.25">
      <c r="A10" s="17" t="s">
        <v>15</v>
      </c>
      <c r="B10" s="17" t="s">
        <v>1</v>
      </c>
      <c r="C10" s="195"/>
      <c r="D10" s="195"/>
      <c r="E10" s="186"/>
      <c r="F10" s="186"/>
      <c r="G10" s="188"/>
    </row>
    <row r="11" spans="1:11" ht="14.1" customHeight="1" x14ac:dyDescent="0.25">
      <c r="A11" s="192" t="s">
        <v>4</v>
      </c>
      <c r="B11" s="192"/>
      <c r="C11" s="196" t="s">
        <v>97</v>
      </c>
      <c r="D11" s="18" t="s">
        <v>11</v>
      </c>
      <c r="E11" s="59">
        <f>E14+E15+E16+E17+E18+E19</f>
        <v>697000.60000000009</v>
      </c>
      <c r="F11" s="59">
        <f>F14+F15+F16+F17+F18+F19</f>
        <v>624635.30000000005</v>
      </c>
      <c r="G11" s="45">
        <f>F11/E11*100</f>
        <v>89.617612954709074</v>
      </c>
      <c r="H11" s="7"/>
      <c r="I11" s="7"/>
      <c r="J11" s="7"/>
      <c r="K11" s="7"/>
    </row>
    <row r="12" spans="1:11" ht="15.75" customHeight="1" x14ac:dyDescent="0.25">
      <c r="A12" s="192"/>
      <c r="B12" s="192"/>
      <c r="C12" s="196"/>
      <c r="D12" s="25" t="s">
        <v>61</v>
      </c>
      <c r="E12" s="59">
        <f>E14+E15+E16+E17+E18</f>
        <v>679695.8</v>
      </c>
      <c r="F12" s="59">
        <f>F14+F15+F16+F17+F18</f>
        <v>608364.80000000005</v>
      </c>
      <c r="G12" s="45">
        <f t="shared" ref="G12:G19" si="0">F12/E12*100</f>
        <v>89.505452292040061</v>
      </c>
    </row>
    <row r="13" spans="1:11" ht="14.1" customHeight="1" x14ac:dyDescent="0.25">
      <c r="A13" s="192"/>
      <c r="B13" s="192"/>
      <c r="C13" s="196"/>
      <c r="D13" s="19" t="s">
        <v>20</v>
      </c>
      <c r="E13" s="61"/>
      <c r="F13" s="46"/>
      <c r="G13" s="45">
        <v>0</v>
      </c>
    </row>
    <row r="14" spans="1:11" ht="15" customHeight="1" x14ac:dyDescent="0.25">
      <c r="A14" s="192"/>
      <c r="B14" s="192"/>
      <c r="C14" s="196"/>
      <c r="D14" s="19" t="s">
        <v>44</v>
      </c>
      <c r="E14" s="115">
        <f>E23+E32+E41+E50+E59</f>
        <v>118292.80000000002</v>
      </c>
      <c r="F14" s="115">
        <f>F23+F32+F41+F50+F59</f>
        <v>118140.19999999998</v>
      </c>
      <c r="G14" s="45">
        <f t="shared" si="0"/>
        <v>99.870998065816323</v>
      </c>
    </row>
    <row r="15" spans="1:11" ht="14.25" customHeight="1" x14ac:dyDescent="0.25">
      <c r="A15" s="192"/>
      <c r="B15" s="192"/>
      <c r="C15" s="196"/>
      <c r="D15" s="19" t="s">
        <v>19</v>
      </c>
      <c r="E15" s="61">
        <f>E24+E33+E42+E51+E60</f>
        <v>431039</v>
      </c>
      <c r="F15" s="46">
        <f t="shared" ref="F15" si="1">F24+F33</f>
        <v>421873.80000000005</v>
      </c>
      <c r="G15" s="45">
        <f t="shared" si="0"/>
        <v>97.873695883667139</v>
      </c>
    </row>
    <row r="16" spans="1:11" ht="15" customHeight="1" x14ac:dyDescent="0.25">
      <c r="A16" s="192"/>
      <c r="B16" s="192"/>
      <c r="C16" s="196"/>
      <c r="D16" s="19" t="s">
        <v>21</v>
      </c>
      <c r="E16" s="61">
        <f t="shared" ref="E16:F16" si="2">E25+E34+E43+E52+E61</f>
        <v>87107.3</v>
      </c>
      <c r="F16" s="46">
        <f t="shared" si="2"/>
        <v>27082.300000000003</v>
      </c>
      <c r="G16" s="45">
        <f t="shared" si="0"/>
        <v>31.090735219665859</v>
      </c>
    </row>
    <row r="17" spans="1:7" ht="24.75" customHeight="1" x14ac:dyDescent="0.25">
      <c r="A17" s="192"/>
      <c r="B17" s="192"/>
      <c r="C17" s="196"/>
      <c r="D17" s="19" t="s">
        <v>36</v>
      </c>
      <c r="E17" s="61">
        <f>E26+E35+E44+E53+E62</f>
        <v>10197.5</v>
      </c>
      <c r="F17" s="46">
        <f>F35+F53+F62+F26+F44+I4</f>
        <v>10165.700000000001</v>
      </c>
      <c r="G17" s="45">
        <f t="shared" si="0"/>
        <v>99.68815886246631</v>
      </c>
    </row>
    <row r="18" spans="1:7" ht="27" customHeight="1" x14ac:dyDescent="0.25">
      <c r="A18" s="192"/>
      <c r="B18" s="192"/>
      <c r="C18" s="196"/>
      <c r="D18" s="64" t="s">
        <v>179</v>
      </c>
      <c r="E18" s="61">
        <f>E27+E36++E45+E54+E63</f>
        <v>33059.199999999997</v>
      </c>
      <c r="F18" s="61">
        <f t="shared" ref="F18" si="3">F27+F36+F45+F54+F63</f>
        <v>31102.799999999999</v>
      </c>
      <c r="G18" s="45">
        <v>0</v>
      </c>
    </row>
    <row r="19" spans="1:7" ht="14.1" customHeight="1" x14ac:dyDescent="0.25">
      <c r="A19" s="193"/>
      <c r="B19" s="193"/>
      <c r="C19" s="196"/>
      <c r="D19" s="20" t="s">
        <v>73</v>
      </c>
      <c r="E19" s="61">
        <f>E28+E37+E46+E64+E55</f>
        <v>17304.8</v>
      </c>
      <c r="F19" s="61">
        <f>F28+F37+F46+F64+F55</f>
        <v>16270.5</v>
      </c>
      <c r="G19" s="45">
        <f t="shared" si="0"/>
        <v>94.023045628958442</v>
      </c>
    </row>
    <row r="20" spans="1:7" s="51" customFormat="1" ht="14.1" customHeight="1" x14ac:dyDescent="0.25">
      <c r="A20" s="199" t="s">
        <v>4</v>
      </c>
      <c r="B20" s="199" t="s">
        <v>65</v>
      </c>
      <c r="C20" s="196" t="s">
        <v>24</v>
      </c>
      <c r="D20" s="57" t="s">
        <v>11</v>
      </c>
      <c r="E20" s="59">
        <f>E21+E28</f>
        <v>197982.2</v>
      </c>
      <c r="F20" s="59">
        <f>F21+F28</f>
        <v>191238.80000000002</v>
      </c>
      <c r="G20" s="44">
        <f t="shared" ref="G20:G59" si="4">F20/E20*100</f>
        <v>96.593936222549303</v>
      </c>
    </row>
    <row r="21" spans="1:7" s="51" customFormat="1" ht="13.5" customHeight="1" x14ac:dyDescent="0.25">
      <c r="A21" s="199"/>
      <c r="B21" s="199"/>
      <c r="C21" s="196"/>
      <c r="D21" s="60" t="s">
        <v>61</v>
      </c>
      <c r="E21" s="61">
        <f>E23+E24+E25+E26+E27</f>
        <v>189487.1</v>
      </c>
      <c r="F21" s="61">
        <f>F23+F24+F25+F26+F27</f>
        <v>183087.90000000002</v>
      </c>
      <c r="G21" s="44">
        <f t="shared" si="4"/>
        <v>96.622883563049939</v>
      </c>
    </row>
    <row r="22" spans="1:7" s="51" customFormat="1" ht="14.1" customHeight="1" x14ac:dyDescent="0.25">
      <c r="A22" s="199"/>
      <c r="B22" s="199"/>
      <c r="C22" s="196"/>
      <c r="D22" s="62" t="s">
        <v>20</v>
      </c>
      <c r="E22" s="61"/>
      <c r="F22" s="61"/>
      <c r="G22" s="44"/>
    </row>
    <row r="23" spans="1:7" s="51" customFormat="1" ht="14.25" customHeight="1" x14ac:dyDescent="0.25">
      <c r="A23" s="199"/>
      <c r="B23" s="199"/>
      <c r="C23" s="196"/>
      <c r="D23" s="62" t="s">
        <v>44</v>
      </c>
      <c r="E23" s="61">
        <v>21436.400000000001</v>
      </c>
      <c r="F23" s="61">
        <v>21385</v>
      </c>
      <c r="G23" s="44">
        <f t="shared" si="4"/>
        <v>99.760220932619276</v>
      </c>
    </row>
    <row r="24" spans="1:7" s="51" customFormat="1" ht="15" customHeight="1" x14ac:dyDescent="0.25">
      <c r="A24" s="199"/>
      <c r="B24" s="199"/>
      <c r="C24" s="196"/>
      <c r="D24" s="62" t="s">
        <v>19</v>
      </c>
      <c r="E24" s="61">
        <v>149975</v>
      </c>
      <c r="F24" s="61">
        <v>146670.6</v>
      </c>
      <c r="G24" s="44">
        <f t="shared" si="4"/>
        <v>97.796699449908317</v>
      </c>
    </row>
    <row r="25" spans="1:7" s="51" customFormat="1" ht="14.25" customHeight="1" x14ac:dyDescent="0.25">
      <c r="A25" s="199"/>
      <c r="B25" s="199"/>
      <c r="C25" s="196"/>
      <c r="D25" s="62" t="s">
        <v>21</v>
      </c>
      <c r="E25" s="61">
        <v>10284.1</v>
      </c>
      <c r="F25" s="61">
        <v>8530.1</v>
      </c>
      <c r="G25" s="44">
        <f t="shared" si="4"/>
        <v>82.944545463385225</v>
      </c>
    </row>
    <row r="26" spans="1:7" s="51" customFormat="1" ht="27" customHeight="1" x14ac:dyDescent="0.25">
      <c r="A26" s="199"/>
      <c r="B26" s="199"/>
      <c r="C26" s="196"/>
      <c r="D26" s="62" t="s">
        <v>36</v>
      </c>
      <c r="E26" s="61">
        <v>3949.2</v>
      </c>
      <c r="F26" s="63">
        <v>3949.2</v>
      </c>
      <c r="G26" s="44">
        <f t="shared" si="4"/>
        <v>100</v>
      </c>
    </row>
    <row r="27" spans="1:7" s="51" customFormat="1" ht="24" customHeight="1" x14ac:dyDescent="0.25">
      <c r="A27" s="199"/>
      <c r="B27" s="199"/>
      <c r="C27" s="196"/>
      <c r="D27" s="64" t="s">
        <v>179</v>
      </c>
      <c r="E27" s="61">
        <v>3842.4</v>
      </c>
      <c r="F27" s="63">
        <v>2553</v>
      </c>
      <c r="G27" s="44">
        <f t="shared" si="4"/>
        <v>66.442848219862583</v>
      </c>
    </row>
    <row r="28" spans="1:7" s="51" customFormat="1" ht="14.1" customHeight="1" x14ac:dyDescent="0.25">
      <c r="A28" s="200"/>
      <c r="B28" s="200"/>
      <c r="C28" s="196"/>
      <c r="D28" s="64" t="s">
        <v>73</v>
      </c>
      <c r="E28" s="61">
        <v>8495.1</v>
      </c>
      <c r="F28" s="63">
        <v>8150.9</v>
      </c>
      <c r="G28" s="44">
        <f t="shared" si="4"/>
        <v>95.948252522042111</v>
      </c>
    </row>
    <row r="29" spans="1:7" s="51" customFormat="1" ht="14.1" customHeight="1" x14ac:dyDescent="0.25">
      <c r="A29" s="199" t="s">
        <v>4</v>
      </c>
      <c r="B29" s="199" t="s">
        <v>62</v>
      </c>
      <c r="C29" s="196" t="s">
        <v>26</v>
      </c>
      <c r="D29" s="57" t="s">
        <v>11</v>
      </c>
      <c r="E29" s="59">
        <f>E30+E37</f>
        <v>447860.1</v>
      </c>
      <c r="F29" s="59">
        <f>F30+F37</f>
        <v>382498.7</v>
      </c>
      <c r="G29" s="44">
        <f t="shared" si="4"/>
        <v>85.405844369703857</v>
      </c>
    </row>
    <row r="30" spans="1:7" s="51" customFormat="1" ht="13.5" customHeight="1" x14ac:dyDescent="0.25">
      <c r="A30" s="199"/>
      <c r="B30" s="199"/>
      <c r="C30" s="196"/>
      <c r="D30" s="60" t="s">
        <v>61</v>
      </c>
      <c r="E30" s="61">
        <f>E32+E33+E34+E35+E36</f>
        <v>440818.5</v>
      </c>
      <c r="F30" s="61">
        <f>F32+F33+F34+F35+F36</f>
        <v>375942.10000000003</v>
      </c>
      <c r="G30" s="44">
        <f t="shared" si="4"/>
        <v>85.282741082781243</v>
      </c>
    </row>
    <row r="31" spans="1:7" s="51" customFormat="1" ht="14.1" customHeight="1" x14ac:dyDescent="0.25">
      <c r="A31" s="199"/>
      <c r="B31" s="199"/>
      <c r="C31" s="196"/>
      <c r="D31" s="62" t="s">
        <v>20</v>
      </c>
      <c r="E31" s="61"/>
      <c r="F31" s="61"/>
      <c r="G31" s="44"/>
    </row>
    <row r="32" spans="1:7" s="51" customFormat="1" ht="15" customHeight="1" x14ac:dyDescent="0.25">
      <c r="A32" s="199"/>
      <c r="B32" s="199"/>
      <c r="C32" s="196"/>
      <c r="D32" s="62" t="s">
        <v>45</v>
      </c>
      <c r="E32" s="61">
        <v>47466.2</v>
      </c>
      <c r="F32" s="61">
        <v>47420.4</v>
      </c>
      <c r="G32" s="44">
        <f t="shared" si="4"/>
        <v>99.903510287320245</v>
      </c>
    </row>
    <row r="33" spans="1:7" s="51" customFormat="1" ht="13.5" customHeight="1" x14ac:dyDescent="0.25">
      <c r="A33" s="199"/>
      <c r="B33" s="199"/>
      <c r="C33" s="196"/>
      <c r="D33" s="62" t="s">
        <v>19</v>
      </c>
      <c r="E33" s="61">
        <v>281064</v>
      </c>
      <c r="F33" s="61">
        <v>275203.20000000001</v>
      </c>
      <c r="G33" s="44">
        <f t="shared" si="4"/>
        <v>97.914780975151572</v>
      </c>
    </row>
    <row r="34" spans="1:7" s="51" customFormat="1" ht="14.25" customHeight="1" x14ac:dyDescent="0.25">
      <c r="A34" s="199"/>
      <c r="B34" s="199"/>
      <c r="C34" s="196"/>
      <c r="D34" s="62" t="s">
        <v>21</v>
      </c>
      <c r="E34" s="61">
        <v>76823.199999999997</v>
      </c>
      <c r="F34" s="61">
        <v>18552.2</v>
      </c>
      <c r="G34" s="44">
        <f t="shared" si="4"/>
        <v>24.149215341199014</v>
      </c>
    </row>
    <row r="35" spans="1:7" s="51" customFormat="1" ht="25.5" customHeight="1" x14ac:dyDescent="0.25">
      <c r="A35" s="199"/>
      <c r="B35" s="199"/>
      <c r="C35" s="196"/>
      <c r="D35" s="62" t="s">
        <v>36</v>
      </c>
      <c r="E35" s="61">
        <v>6248.3</v>
      </c>
      <c r="F35" s="61">
        <v>6216.5</v>
      </c>
      <c r="G35" s="44">
        <f t="shared" si="4"/>
        <v>99.491061568746701</v>
      </c>
    </row>
    <row r="36" spans="1:7" s="51" customFormat="1" ht="24.75" customHeight="1" x14ac:dyDescent="0.25">
      <c r="A36" s="199"/>
      <c r="B36" s="199"/>
      <c r="C36" s="196"/>
      <c r="D36" s="64" t="s">
        <v>179</v>
      </c>
      <c r="E36" s="61">
        <v>29216.799999999999</v>
      </c>
      <c r="F36" s="61">
        <v>28549.8</v>
      </c>
      <c r="G36" s="44">
        <f t="shared" si="4"/>
        <v>97.717066893020458</v>
      </c>
    </row>
    <row r="37" spans="1:7" s="51" customFormat="1" ht="14.1" customHeight="1" x14ac:dyDescent="0.25">
      <c r="A37" s="200"/>
      <c r="B37" s="200"/>
      <c r="C37" s="196"/>
      <c r="D37" s="64" t="s">
        <v>73</v>
      </c>
      <c r="E37" s="61">
        <v>7041.6</v>
      </c>
      <c r="F37" s="61">
        <v>6556.6</v>
      </c>
      <c r="G37" s="44">
        <f t="shared" si="4"/>
        <v>93.112360827084757</v>
      </c>
    </row>
    <row r="38" spans="1:7" s="65" customFormat="1" x14ac:dyDescent="0.25">
      <c r="A38" s="199" t="s">
        <v>4</v>
      </c>
      <c r="B38" s="199" t="s">
        <v>22</v>
      </c>
      <c r="C38" s="196" t="s">
        <v>27</v>
      </c>
      <c r="D38" s="57" t="s">
        <v>11</v>
      </c>
      <c r="E38" s="59">
        <f>E41+E45+E46</f>
        <v>29093.899999999998</v>
      </c>
      <c r="F38" s="59">
        <f>F41+F45+F46</f>
        <v>28838.400000000001</v>
      </c>
      <c r="G38" s="59">
        <f>G41+G45+G46</f>
        <v>99.815558922337146</v>
      </c>
    </row>
    <row r="39" spans="1:7" s="65" customFormat="1" x14ac:dyDescent="0.25">
      <c r="A39" s="199"/>
      <c r="B39" s="199"/>
      <c r="C39" s="196"/>
      <c r="D39" s="60" t="s">
        <v>61</v>
      </c>
      <c r="E39" s="59">
        <f>E41+E45</f>
        <v>27325.8</v>
      </c>
      <c r="F39" s="59">
        <f t="shared" ref="F39" si="5">F41+F45</f>
        <v>27275.4</v>
      </c>
      <c r="G39" s="59">
        <f>F39/E39*100</f>
        <v>99.815558922337146</v>
      </c>
    </row>
    <row r="40" spans="1:7" s="65" customFormat="1" x14ac:dyDescent="0.25">
      <c r="A40" s="199"/>
      <c r="B40" s="199"/>
      <c r="C40" s="196"/>
      <c r="D40" s="62" t="s">
        <v>20</v>
      </c>
      <c r="E40" s="61"/>
      <c r="F40" s="61"/>
      <c r="G40" s="115"/>
    </row>
    <row r="41" spans="1:7" s="65" customFormat="1" x14ac:dyDescent="0.25">
      <c r="A41" s="199"/>
      <c r="B41" s="199"/>
      <c r="C41" s="196"/>
      <c r="D41" s="62" t="s">
        <v>44</v>
      </c>
      <c r="E41" s="61">
        <v>27325.8</v>
      </c>
      <c r="F41" s="61">
        <v>27275.4</v>
      </c>
      <c r="G41" s="115">
        <f t="shared" si="4"/>
        <v>99.815558922337146</v>
      </c>
    </row>
    <row r="42" spans="1:7" s="65" customFormat="1" ht="14.25" customHeight="1" x14ac:dyDescent="0.25">
      <c r="A42" s="199"/>
      <c r="B42" s="199"/>
      <c r="C42" s="196"/>
      <c r="D42" s="62" t="s">
        <v>19</v>
      </c>
      <c r="E42" s="61"/>
      <c r="F42" s="61"/>
      <c r="G42" s="115"/>
    </row>
    <row r="43" spans="1:7" s="65" customFormat="1" ht="13.5" customHeight="1" x14ac:dyDescent="0.25">
      <c r="A43" s="199"/>
      <c r="B43" s="199"/>
      <c r="C43" s="196"/>
      <c r="D43" s="62" t="s">
        <v>21</v>
      </c>
      <c r="E43" s="61"/>
      <c r="F43" s="61"/>
      <c r="G43" s="115"/>
    </row>
    <row r="44" spans="1:7" s="65" customFormat="1" ht="24.75" customHeight="1" x14ac:dyDescent="0.25">
      <c r="A44" s="199"/>
      <c r="B44" s="199"/>
      <c r="C44" s="196"/>
      <c r="D44" s="62" t="s">
        <v>36</v>
      </c>
      <c r="E44" s="61"/>
      <c r="F44" s="61"/>
      <c r="G44" s="115"/>
    </row>
    <row r="45" spans="1:7" s="65" customFormat="1" x14ac:dyDescent="0.25">
      <c r="A45" s="199"/>
      <c r="B45" s="199"/>
      <c r="C45" s="196"/>
      <c r="D45" s="64" t="s">
        <v>179</v>
      </c>
      <c r="E45" s="61"/>
      <c r="F45" s="61"/>
      <c r="G45" s="115"/>
    </row>
    <row r="46" spans="1:7" s="65" customFormat="1" x14ac:dyDescent="0.25">
      <c r="A46" s="200"/>
      <c r="B46" s="200"/>
      <c r="C46" s="196"/>
      <c r="D46" s="64" t="s">
        <v>73</v>
      </c>
      <c r="E46" s="61">
        <v>1768.1</v>
      </c>
      <c r="F46" s="61">
        <v>1563</v>
      </c>
      <c r="G46" s="115"/>
    </row>
    <row r="47" spans="1:7" s="51" customFormat="1" x14ac:dyDescent="0.25">
      <c r="A47" s="199" t="s">
        <v>4</v>
      </c>
      <c r="B47" s="199"/>
      <c r="C47" s="196" t="s">
        <v>58</v>
      </c>
      <c r="D47" s="57" t="s">
        <v>11</v>
      </c>
      <c r="E47" s="58">
        <f t="shared" ref="E47:F47" si="6">SUM(E48)</f>
        <v>0</v>
      </c>
      <c r="F47" s="58">
        <f t="shared" si="6"/>
        <v>0</v>
      </c>
      <c r="G47" s="44"/>
    </row>
    <row r="48" spans="1:7" s="51" customFormat="1" x14ac:dyDescent="0.25">
      <c r="A48" s="199"/>
      <c r="B48" s="199"/>
      <c r="C48" s="196"/>
      <c r="D48" s="60" t="s">
        <v>61</v>
      </c>
      <c r="E48" s="61"/>
      <c r="F48" s="61"/>
      <c r="G48" s="44"/>
    </row>
    <row r="49" spans="1:7" s="51" customFormat="1" x14ac:dyDescent="0.25">
      <c r="A49" s="199"/>
      <c r="B49" s="199"/>
      <c r="C49" s="196"/>
      <c r="D49" s="62" t="s">
        <v>20</v>
      </c>
      <c r="E49" s="61"/>
      <c r="F49" s="61"/>
      <c r="G49" s="44"/>
    </row>
    <row r="50" spans="1:7" s="51" customFormat="1" x14ac:dyDescent="0.25">
      <c r="A50" s="199"/>
      <c r="B50" s="199"/>
      <c r="C50" s="196"/>
      <c r="D50" s="62" t="s">
        <v>44</v>
      </c>
      <c r="E50" s="61"/>
      <c r="F50" s="61"/>
      <c r="G50" s="44"/>
    </row>
    <row r="51" spans="1:7" s="51" customFormat="1" ht="13.5" customHeight="1" x14ac:dyDescent="0.25">
      <c r="A51" s="199"/>
      <c r="B51" s="199"/>
      <c r="C51" s="196"/>
      <c r="D51" s="62" t="s">
        <v>19</v>
      </c>
      <c r="E51" s="61"/>
      <c r="F51" s="61"/>
      <c r="G51" s="44"/>
    </row>
    <row r="52" spans="1:7" s="51" customFormat="1" ht="14.25" customHeight="1" x14ac:dyDescent="0.25">
      <c r="A52" s="199"/>
      <c r="B52" s="199"/>
      <c r="C52" s="196"/>
      <c r="D52" s="62" t="s">
        <v>21</v>
      </c>
      <c r="E52" s="61"/>
      <c r="F52" s="61"/>
      <c r="G52" s="44"/>
    </row>
    <row r="53" spans="1:7" s="51" customFormat="1" ht="24.75" customHeight="1" x14ac:dyDescent="0.25">
      <c r="A53" s="199"/>
      <c r="B53" s="199"/>
      <c r="C53" s="196"/>
      <c r="D53" s="62" t="s">
        <v>36</v>
      </c>
      <c r="E53" s="61"/>
      <c r="F53" s="61"/>
      <c r="G53" s="44"/>
    </row>
    <row r="54" spans="1:7" s="51" customFormat="1" x14ac:dyDescent="0.25">
      <c r="A54" s="199"/>
      <c r="B54" s="199"/>
      <c r="C54" s="196"/>
      <c r="D54" s="64" t="s">
        <v>179</v>
      </c>
      <c r="E54" s="61"/>
      <c r="F54" s="61"/>
      <c r="G54" s="44"/>
    </row>
    <row r="55" spans="1:7" s="51" customFormat="1" x14ac:dyDescent="0.25">
      <c r="A55" s="200"/>
      <c r="B55" s="200"/>
      <c r="C55" s="196"/>
      <c r="D55" s="64" t="s">
        <v>73</v>
      </c>
      <c r="E55" s="61"/>
      <c r="F55" s="61"/>
      <c r="G55" s="44"/>
    </row>
    <row r="56" spans="1:7" s="65" customFormat="1" x14ac:dyDescent="0.25">
      <c r="A56" s="199" t="s">
        <v>4</v>
      </c>
      <c r="B56" s="199" t="s">
        <v>25</v>
      </c>
      <c r="C56" s="196" t="s">
        <v>75</v>
      </c>
      <c r="D56" s="57" t="s">
        <v>11</v>
      </c>
      <c r="E56" s="59">
        <f t="shared" ref="E56:F56" si="7">E57+E63+E64</f>
        <v>22064.400000000001</v>
      </c>
      <c r="F56" s="59">
        <f t="shared" si="7"/>
        <v>22059.4</v>
      </c>
      <c r="G56" s="115">
        <f t="shared" si="4"/>
        <v>99.977339062018459</v>
      </c>
    </row>
    <row r="57" spans="1:7" s="65" customFormat="1" x14ac:dyDescent="0.25">
      <c r="A57" s="199"/>
      <c r="B57" s="199"/>
      <c r="C57" s="196"/>
      <c r="D57" s="60" t="s">
        <v>61</v>
      </c>
      <c r="E57" s="61">
        <f t="shared" ref="E57:F57" si="8">E59+E60+E61+E62</f>
        <v>22064.400000000001</v>
      </c>
      <c r="F57" s="61">
        <f t="shared" si="8"/>
        <v>22059.4</v>
      </c>
      <c r="G57" s="115">
        <f t="shared" si="4"/>
        <v>99.977339062018459</v>
      </c>
    </row>
    <row r="58" spans="1:7" s="65" customFormat="1" x14ac:dyDescent="0.25">
      <c r="A58" s="199"/>
      <c r="B58" s="199"/>
      <c r="C58" s="196"/>
      <c r="D58" s="62" t="s">
        <v>20</v>
      </c>
      <c r="E58" s="61"/>
      <c r="F58" s="61"/>
      <c r="G58" s="115"/>
    </row>
    <row r="59" spans="1:7" s="51" customFormat="1" x14ac:dyDescent="0.25">
      <c r="A59" s="199"/>
      <c r="B59" s="199"/>
      <c r="C59" s="196"/>
      <c r="D59" s="62" t="s">
        <v>44</v>
      </c>
      <c r="E59" s="61">
        <v>22064.400000000001</v>
      </c>
      <c r="F59" s="61">
        <v>22059.4</v>
      </c>
      <c r="G59" s="115">
        <f t="shared" si="4"/>
        <v>99.977339062018459</v>
      </c>
    </row>
    <row r="60" spans="1:7" s="51" customFormat="1" ht="13.5" customHeight="1" x14ac:dyDescent="0.25">
      <c r="A60" s="199"/>
      <c r="B60" s="199"/>
      <c r="C60" s="196"/>
      <c r="D60" s="62" t="s">
        <v>19</v>
      </c>
      <c r="E60" s="61"/>
      <c r="F60" s="61"/>
      <c r="G60" s="115"/>
    </row>
    <row r="61" spans="1:7" s="51" customFormat="1" ht="14.25" customHeight="1" x14ac:dyDescent="0.25">
      <c r="A61" s="199"/>
      <c r="B61" s="199"/>
      <c r="C61" s="196"/>
      <c r="D61" s="62" t="s">
        <v>21</v>
      </c>
      <c r="E61" s="61"/>
      <c r="F61" s="61"/>
      <c r="G61" s="115"/>
    </row>
    <row r="62" spans="1:7" s="51" customFormat="1" ht="25.5" customHeight="1" x14ac:dyDescent="0.25">
      <c r="A62" s="199"/>
      <c r="B62" s="199"/>
      <c r="C62" s="196"/>
      <c r="D62" s="62" t="s">
        <v>36</v>
      </c>
      <c r="E62" s="61"/>
      <c r="F62" s="61"/>
      <c r="G62" s="115"/>
    </row>
    <row r="63" spans="1:7" s="51" customFormat="1" x14ac:dyDescent="0.25">
      <c r="A63" s="199"/>
      <c r="B63" s="199"/>
      <c r="C63" s="196"/>
      <c r="D63" s="64" t="s">
        <v>179</v>
      </c>
      <c r="E63" s="61"/>
      <c r="F63" s="61"/>
      <c r="G63" s="115"/>
    </row>
    <row r="64" spans="1:7" s="51" customFormat="1" x14ac:dyDescent="0.25">
      <c r="A64" s="200"/>
      <c r="B64" s="200"/>
      <c r="C64" s="196"/>
      <c r="D64" s="64" t="s">
        <v>73</v>
      </c>
      <c r="E64" s="61"/>
      <c r="F64" s="61"/>
      <c r="G64" s="115"/>
    </row>
  </sheetData>
  <mergeCells count="26">
    <mergeCell ref="A56:A64"/>
    <mergeCell ref="B56:B64"/>
    <mergeCell ref="C56:C64"/>
    <mergeCell ref="A38:A46"/>
    <mergeCell ref="B38:B46"/>
    <mergeCell ref="C38:C46"/>
    <mergeCell ref="A47:A55"/>
    <mergeCell ref="B47:B55"/>
    <mergeCell ref="C47:C55"/>
    <mergeCell ref="C20:C28"/>
    <mergeCell ref="A20:A28"/>
    <mergeCell ref="B20:B28"/>
    <mergeCell ref="C29:C37"/>
    <mergeCell ref="A29:A37"/>
    <mergeCell ref="B29:B37"/>
    <mergeCell ref="A11:A19"/>
    <mergeCell ref="D8:D10"/>
    <mergeCell ref="C8:C10"/>
    <mergeCell ref="C11:C19"/>
    <mergeCell ref="B11:B19"/>
    <mergeCell ref="A8:B9"/>
    <mergeCell ref="E8:G8"/>
    <mergeCell ref="F9:F10"/>
    <mergeCell ref="E9:E10"/>
    <mergeCell ref="G9:G10"/>
    <mergeCell ref="A6:H6"/>
  </mergeCells>
  <phoneticPr fontId="17" type="noConversion"/>
  <pageMargins left="0.59055118110236227" right="0.59055118110236227" top="0.78740157480314965" bottom="0.78740157480314965" header="0.31496062992125984" footer="0.31496062992125984"/>
  <pageSetup paperSize="9" fitToHeight="0" orientation="landscape" r:id="rId1"/>
  <headerFooter>
    <oddFooter>&amp;C&amp;P</oddFooter>
  </headerFooter>
  <rowBreaks count="2" manualBreakCount="2">
    <brk id="28" max="16383" man="1"/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4</vt:lpstr>
      <vt:lpstr>5</vt:lpstr>
      <vt:lpstr>6</vt:lpstr>
      <vt:lpstr>'4'!Заголовки_для_печати</vt:lpstr>
      <vt:lpstr>'5'!Заголовки_для_печати</vt:lpstr>
      <vt:lpstr>'6'!Заголовки_для_печати</vt:lpstr>
      <vt:lpstr>'4'!Область_печати</vt:lpstr>
      <vt:lpstr>'5'!Область_печати</vt:lpstr>
      <vt:lpstr>'6'!Область_печати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2019-02-16T09:13:53Z</cp:lastPrinted>
  <dcterms:created xsi:type="dcterms:W3CDTF">2006-09-28T05:33:49Z</dcterms:created>
  <dcterms:modified xsi:type="dcterms:W3CDTF">2024-03-25T12:58:05Z</dcterms:modified>
</cp:coreProperties>
</file>